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020302\Desktop\"/>
    </mc:Choice>
  </mc:AlternateContent>
  <workbookProtection lockStructure="1"/>
  <bookViews>
    <workbookView xWindow="0" yWindow="0" windowWidth="25620" windowHeight="11520" tabRatio="869"/>
  </bookViews>
  <sheets>
    <sheet name="ФОТ" sheetId="2" r:id="rId1"/>
    <sheet name="Разд1" sheetId="1" r:id="rId2"/>
    <sheet name="Разд2" sheetId="3" r:id="rId3"/>
    <sheet name="Разд3" sheetId="4" r:id="rId4"/>
    <sheet name="Разд4" sheetId="5" r:id="rId5"/>
    <sheet name="Разд5" sheetId="6" r:id="rId6"/>
    <sheet name="Разд6" sheetId="7" r:id="rId7"/>
    <sheet name="Разд7" sheetId="8" r:id="rId8"/>
    <sheet name="Разд8" sheetId="9" r:id="rId9"/>
    <sheet name="Разд9" sheetId="10" r:id="rId10"/>
    <sheet name="Разд10" sheetId="11" r:id="rId11"/>
    <sheet name="Разд11" sheetId="12" r:id="rId12"/>
    <sheet name="Разд12" sheetId="13" r:id="rId13"/>
    <sheet name="Разд13" sheetId="14" r:id="rId14"/>
    <sheet name="Разд14" sheetId="15" r:id="rId15"/>
  </sheets>
  <definedNames>
    <definedName name="_xlnm.Print_Titles" localSheetId="1">Разд1!$5:$8</definedName>
    <definedName name="_xlnm.Print_Titles" localSheetId="10">Разд10!$7:$10</definedName>
    <definedName name="_xlnm.Print_Titles" localSheetId="11">Разд11!$6:$9</definedName>
    <definedName name="_xlnm.Print_Titles" localSheetId="2">Разд2!$5:$8</definedName>
    <definedName name="_xlnm.Print_Titles" localSheetId="3">Разд3!$4:$7</definedName>
    <definedName name="_xlnm.Print_Titles" localSheetId="4">Разд4!$5:$8</definedName>
    <definedName name="_xlnm.Print_Titles" localSheetId="5">Разд5!$5:$8</definedName>
    <definedName name="_xlnm.Print_Titles" localSheetId="6">Разд6!$5:$8</definedName>
    <definedName name="_xlnm.Print_Titles" localSheetId="7">Разд7!$5:$8</definedName>
    <definedName name="_xlnm.Print_Titles" localSheetId="8">Разд8!$6:$9</definedName>
    <definedName name="_xlnm.Print_Titles" localSheetId="9">Разд9!$7:$10</definedName>
    <definedName name="_xlnm.Print_Area" localSheetId="11">Разд11!$A$1:$J$313</definedName>
    <definedName name="_xlnm.Print_Area" localSheetId="5">Разд5!$A$1:$J$580</definedName>
    <definedName name="_xlnm.Print_Area" localSheetId="9">Разд9!$A$1:$J$321</definedName>
  </definedNames>
  <calcPr calcId="152511" fullPrecision="0"/>
</workbook>
</file>

<file path=xl/calcChain.xml><?xml version="1.0" encoding="utf-8"?>
<calcChain xmlns="http://schemas.openxmlformats.org/spreadsheetml/2006/main">
  <c r="C15" i="2" l="1"/>
  <c r="C27" i="2" l="1"/>
  <c r="C26" i="2"/>
  <c r="C25" i="2"/>
  <c r="C24" i="2"/>
  <c r="C13" i="2" l="1"/>
  <c r="C12" i="2"/>
  <c r="D3" i="2" l="1"/>
  <c r="E100" i="4" l="1"/>
  <c r="E204" i="4" l="1"/>
  <c r="G204" i="4" s="1"/>
  <c r="H204" i="4" s="1"/>
  <c r="I204" i="4" s="1"/>
  <c r="E202" i="4"/>
  <c r="G202" i="4" s="1"/>
  <c r="H202" i="4" s="1"/>
  <c r="E200" i="4"/>
  <c r="G200" i="4" s="1"/>
  <c r="H200" i="4" s="1"/>
  <c r="I200" i="4" s="1"/>
  <c r="E196" i="4"/>
  <c r="G196" i="4" s="1"/>
  <c r="H196" i="4" s="1"/>
  <c r="E193" i="4"/>
  <c r="G193" i="4" s="1"/>
  <c r="H193" i="4" s="1"/>
  <c r="I193" i="4" s="1"/>
  <c r="E190" i="4"/>
  <c r="G190" i="4" s="1"/>
  <c r="H190" i="4" s="1"/>
  <c r="I190" i="4" s="1"/>
  <c r="E186" i="4"/>
  <c r="G186" i="4" s="1"/>
  <c r="H186" i="4" s="1"/>
  <c r="J186" i="4" s="1"/>
  <c r="G267" i="7"/>
  <c r="G266" i="7"/>
  <c r="G257" i="7"/>
  <c r="G259" i="7"/>
  <c r="G260" i="7"/>
  <c r="G262" i="7"/>
  <c r="G263" i="7"/>
  <c r="G256" i="7"/>
  <c r="E148" i="3"/>
  <c r="G148" i="3" s="1"/>
  <c r="H148" i="3" s="1"/>
  <c r="J148" i="3" s="1"/>
  <c r="E147" i="3"/>
  <c r="G147" i="3" s="1"/>
  <c r="H147" i="3" s="1"/>
  <c r="E143" i="3"/>
  <c r="G143" i="3" s="1"/>
  <c r="H143" i="3" s="1"/>
  <c r="E145" i="3"/>
  <c r="G145" i="3" s="1"/>
  <c r="H145" i="3" s="1"/>
  <c r="I145" i="3" s="1"/>
  <c r="E144" i="3"/>
  <c r="G144" i="3" s="1"/>
  <c r="H144" i="3" s="1"/>
  <c r="J330" i="11"/>
  <c r="J27" i="9"/>
  <c r="J94" i="8"/>
  <c r="E482" i="7"/>
  <c r="G482" i="7" s="1"/>
  <c r="H482" i="7" s="1"/>
  <c r="I482" i="7" s="1"/>
  <c r="J472" i="7"/>
  <c r="J468" i="7"/>
  <c r="J173" i="7"/>
  <c r="J170" i="7"/>
  <c r="J167" i="7"/>
  <c r="J163" i="7"/>
  <c r="J159" i="7"/>
  <c r="J131" i="7"/>
  <c r="J123" i="7"/>
  <c r="J119" i="7"/>
  <c r="J115" i="7"/>
  <c r="J111" i="7"/>
  <c r="J107" i="7"/>
  <c r="J103" i="7"/>
  <c r="J551" i="6"/>
  <c r="J404" i="6"/>
  <c r="J400" i="6"/>
  <c r="J397" i="6"/>
  <c r="J239" i="6"/>
  <c r="J235" i="6"/>
  <c r="J231" i="6"/>
  <c r="J201" i="6"/>
  <c r="J197" i="6"/>
  <c r="J193" i="6"/>
  <c r="J189" i="6"/>
  <c r="J149" i="6"/>
  <c r="J144" i="6"/>
  <c r="J139" i="6"/>
  <c r="J131" i="6"/>
  <c r="J74" i="6"/>
  <c r="J69" i="6"/>
  <c r="J66" i="6"/>
  <c r="J60" i="6"/>
  <c r="J20" i="6"/>
  <c r="J172" i="5"/>
  <c r="J169" i="5"/>
  <c r="J166" i="5"/>
  <c r="J163" i="5"/>
  <c r="J158" i="5"/>
  <c r="J155" i="5"/>
  <c r="J152" i="5"/>
  <c r="J146" i="5"/>
  <c r="J143" i="5"/>
  <c r="J92" i="4"/>
  <c r="J88" i="4"/>
  <c r="J82" i="4"/>
  <c r="J77" i="4"/>
  <c r="J71" i="4"/>
  <c r="J65" i="4"/>
  <c r="J59" i="4"/>
  <c r="J22" i="4"/>
  <c r="J16" i="4"/>
  <c r="J12" i="4"/>
  <c r="J450" i="3"/>
  <c r="J446" i="3"/>
  <c r="J443" i="3"/>
  <c r="J440" i="3"/>
  <c r="J386" i="3"/>
  <c r="J383" i="3"/>
  <c r="J380" i="3"/>
  <c r="J329" i="3"/>
  <c r="J326" i="3"/>
  <c r="J319" i="3"/>
  <c r="J307" i="3"/>
  <c r="J295" i="3"/>
  <c r="J285" i="3"/>
  <c r="J282" i="3"/>
  <c r="J279" i="3"/>
  <c r="J267" i="3"/>
  <c r="J264" i="3"/>
  <c r="J260" i="3"/>
  <c r="J238" i="3"/>
  <c r="J235" i="3"/>
  <c r="J232" i="3"/>
  <c r="J224" i="3"/>
  <c r="J218" i="3"/>
  <c r="J215" i="3"/>
  <c r="J193" i="3"/>
  <c r="J190" i="3"/>
  <c r="J174" i="3"/>
  <c r="J171" i="3"/>
  <c r="J126" i="3"/>
  <c r="J123" i="3"/>
  <c r="J57" i="3"/>
  <c r="J54" i="3"/>
  <c r="J31" i="3"/>
  <c r="J28" i="3"/>
  <c r="J25" i="3"/>
  <c r="J22" i="3"/>
  <c r="E483" i="7"/>
  <c r="G483" i="7" s="1"/>
  <c r="H483" i="7" s="1"/>
  <c r="I483" i="7" s="1"/>
  <c r="E487" i="7"/>
  <c r="G487" i="7" s="1"/>
  <c r="H487" i="7" s="1"/>
  <c r="I487" i="7" s="1"/>
  <c r="E564" i="6"/>
  <c r="G564" i="6" s="1"/>
  <c r="H564" i="6" s="1"/>
  <c r="I564" i="6" s="1"/>
  <c r="E563" i="6"/>
  <c r="G563" i="6" s="1"/>
  <c r="H563" i="6" s="1"/>
  <c r="I563" i="6" s="1"/>
  <c r="E130" i="3"/>
  <c r="G130" i="3" s="1"/>
  <c r="H130" i="3" s="1"/>
  <c r="I130" i="3" s="1"/>
  <c r="E64" i="4"/>
  <c r="G64" i="4" s="1"/>
  <c r="H64" i="4" s="1"/>
  <c r="I64" i="4" s="1"/>
  <c r="E311" i="3"/>
  <c r="G311" i="3" s="1"/>
  <c r="H311" i="3" s="1"/>
  <c r="E123" i="10"/>
  <c r="G123" i="10" s="1"/>
  <c r="H123" i="10" s="1"/>
  <c r="I123" i="10" s="1"/>
  <c r="E278" i="8"/>
  <c r="G278" i="8" s="1"/>
  <c r="H278" i="8" s="1"/>
  <c r="E19" i="1"/>
  <c r="G19" i="1" s="1"/>
  <c r="H19" i="1" s="1"/>
  <c r="I19" i="1" s="1"/>
  <c r="E405" i="1"/>
  <c r="G405" i="1" s="1"/>
  <c r="H405" i="1" s="1"/>
  <c r="J405" i="1" s="1"/>
  <c r="E404" i="1"/>
  <c r="G404" i="1" s="1"/>
  <c r="H404" i="1" s="1"/>
  <c r="E403" i="1"/>
  <c r="G403" i="1" s="1"/>
  <c r="H403" i="1" s="1"/>
  <c r="J403" i="1" s="1"/>
  <c r="E394" i="1"/>
  <c r="G394" i="1" s="1"/>
  <c r="H394" i="1" s="1"/>
  <c r="J394" i="1" s="1"/>
  <c r="E392" i="1"/>
  <c r="G392" i="1" s="1"/>
  <c r="H392" i="1" s="1"/>
  <c r="J392" i="1" s="1"/>
  <c r="E22" i="1"/>
  <c r="G22" i="1" s="1"/>
  <c r="H22" i="1" s="1"/>
  <c r="E29" i="1"/>
  <c r="G29" i="1" s="1"/>
  <c r="H29" i="1" s="1"/>
  <c r="J29" i="1" s="1"/>
  <c r="E50" i="1"/>
  <c r="G50" i="1" s="1"/>
  <c r="H50" i="1" s="1"/>
  <c r="E53" i="1"/>
  <c r="G53" i="1" s="1"/>
  <c r="H53" i="1" s="1"/>
  <c r="I53" i="1" s="1"/>
  <c r="E67" i="1"/>
  <c r="G67" i="1" s="1"/>
  <c r="H67" i="1" s="1"/>
  <c r="I67" i="1" s="1"/>
  <c r="E71" i="1"/>
  <c r="G71" i="1" s="1"/>
  <c r="H71" i="1" s="1"/>
  <c r="E74" i="1"/>
  <c r="G74" i="1" s="1"/>
  <c r="H74" i="1" s="1"/>
  <c r="E77" i="1"/>
  <c r="G77" i="1" s="1"/>
  <c r="H77" i="1" s="1"/>
  <c r="E80" i="1"/>
  <c r="G80" i="1" s="1"/>
  <c r="H80" i="1" s="1"/>
  <c r="J80" i="1" s="1"/>
  <c r="E83" i="1"/>
  <c r="G83" i="1" s="1"/>
  <c r="H83" i="1" s="1"/>
  <c r="I83" i="1" s="1"/>
  <c r="E86" i="1"/>
  <c r="G86" i="1" s="1"/>
  <c r="H86" i="1" s="1"/>
  <c r="J86" i="1" s="1"/>
  <c r="E90" i="1"/>
  <c r="G90" i="1" s="1"/>
  <c r="H90" i="1" s="1"/>
  <c r="J90" i="1" s="1"/>
  <c r="E104" i="1"/>
  <c r="G104" i="1" s="1"/>
  <c r="H104" i="1" s="1"/>
  <c r="J104" i="1" s="1"/>
  <c r="E107" i="1"/>
  <c r="G107" i="1" s="1"/>
  <c r="H107" i="1" s="1"/>
  <c r="J107" i="1" s="1"/>
  <c r="E110" i="1"/>
  <c r="G110" i="1" s="1"/>
  <c r="H110" i="1" s="1"/>
  <c r="I110" i="1" s="1"/>
  <c r="E115" i="1"/>
  <c r="G115" i="1" s="1"/>
  <c r="H115" i="1" s="1"/>
  <c r="E137" i="1"/>
  <c r="G137" i="1" s="1"/>
  <c r="H137" i="1" s="1"/>
  <c r="I137" i="1" s="1"/>
  <c r="E140" i="1"/>
  <c r="G140" i="1" s="1"/>
  <c r="H140" i="1" s="1"/>
  <c r="I140" i="1" s="1"/>
  <c r="E154" i="1"/>
  <c r="G154" i="1" s="1"/>
  <c r="H154" i="1" s="1"/>
  <c r="I154" i="1" s="1"/>
  <c r="E158" i="1"/>
  <c r="G158" i="1" s="1"/>
  <c r="H158" i="1" s="1"/>
  <c r="J158" i="1" s="1"/>
  <c r="E161" i="1"/>
  <c r="G161" i="1" s="1"/>
  <c r="H161" i="1" s="1"/>
  <c r="J161" i="1" s="1"/>
  <c r="E164" i="1"/>
  <c r="G164" i="1" s="1"/>
  <c r="H164" i="1" s="1"/>
  <c r="J164" i="1" s="1"/>
  <c r="E167" i="1"/>
  <c r="G167" i="1" s="1"/>
  <c r="H167" i="1" s="1"/>
  <c r="J167" i="1" s="1"/>
  <c r="E170" i="1"/>
  <c r="G170" i="1" s="1"/>
  <c r="H170" i="1" s="1"/>
  <c r="J170" i="1" s="1"/>
  <c r="E174" i="1"/>
  <c r="G174" i="1" s="1"/>
  <c r="H174" i="1" s="1"/>
  <c r="E178" i="1"/>
  <c r="G178" i="1" s="1"/>
  <c r="H178" i="1" s="1"/>
  <c r="E198" i="1"/>
  <c r="G198" i="1" s="1"/>
  <c r="H198" i="1" s="1"/>
  <c r="J198" i="1" s="1"/>
  <c r="E201" i="1"/>
  <c r="G201" i="1" s="1"/>
  <c r="H201" i="1" s="1"/>
  <c r="I201" i="1" s="1"/>
  <c r="E203" i="1"/>
  <c r="G203" i="1" s="1"/>
  <c r="H203" i="1" s="1"/>
  <c r="J203" i="1" s="1"/>
  <c r="E206" i="1"/>
  <c r="G206" i="1" s="1"/>
  <c r="H206" i="1" s="1"/>
  <c r="I206" i="1" s="1"/>
  <c r="E209" i="1"/>
  <c r="G209" i="1" s="1"/>
  <c r="H209" i="1" s="1"/>
  <c r="E219" i="1"/>
  <c r="G219" i="1" s="1"/>
  <c r="H219" i="1" s="1"/>
  <c r="J219" i="1" s="1"/>
  <c r="E239" i="1"/>
  <c r="G239" i="1" s="1"/>
  <c r="H239" i="1" s="1"/>
  <c r="J239" i="1" s="1"/>
  <c r="E242" i="1"/>
  <c r="G242" i="1" s="1"/>
  <c r="H242" i="1" s="1"/>
  <c r="I242" i="1" s="1"/>
  <c r="E249" i="1"/>
  <c r="G249" i="1" s="1"/>
  <c r="H249" i="1" s="1"/>
  <c r="E253" i="1"/>
  <c r="G253" i="1" s="1"/>
  <c r="H253" i="1" s="1"/>
  <c r="J253" i="1" s="1"/>
  <c r="E257" i="1"/>
  <c r="G257" i="1" s="1"/>
  <c r="H257" i="1" s="1"/>
  <c r="I257" i="1" s="1"/>
  <c r="E260" i="1"/>
  <c r="G260" i="1" s="1"/>
  <c r="H260" i="1" s="1"/>
  <c r="E262" i="1"/>
  <c r="G262" i="1" s="1"/>
  <c r="H262" i="1" s="1"/>
  <c r="I262" i="1" s="1"/>
  <c r="E268" i="1"/>
  <c r="G268" i="1" s="1"/>
  <c r="H268" i="1" s="1"/>
  <c r="J268" i="1" s="1"/>
  <c r="E277" i="1"/>
  <c r="G277" i="1" s="1"/>
  <c r="H277" i="1" s="1"/>
  <c r="E280" i="1"/>
  <c r="G280" i="1" s="1"/>
  <c r="H280" i="1" s="1"/>
  <c r="E282" i="1"/>
  <c r="G282" i="1" s="1"/>
  <c r="H282" i="1" s="1"/>
  <c r="E285" i="1"/>
  <c r="G285" i="1" s="1"/>
  <c r="H285" i="1" s="1"/>
  <c r="J285" i="1" s="1"/>
  <c r="E288" i="1"/>
  <c r="G288" i="1" s="1"/>
  <c r="H288" i="1" s="1"/>
  <c r="J288" i="1" s="1"/>
  <c r="E298" i="1"/>
  <c r="G298" i="1" s="1"/>
  <c r="H298" i="1" s="1"/>
  <c r="E318" i="1"/>
  <c r="G318" i="1" s="1"/>
  <c r="H318" i="1" s="1"/>
  <c r="E321" i="1"/>
  <c r="G321" i="1" s="1"/>
  <c r="H321" i="1" s="1"/>
  <c r="I321" i="1" s="1"/>
  <c r="E328" i="1"/>
  <c r="G328" i="1" s="1"/>
  <c r="H328" i="1" s="1"/>
  <c r="E332" i="1"/>
  <c r="G332" i="1" s="1"/>
  <c r="H332" i="1" s="1"/>
  <c r="E336" i="1"/>
  <c r="G336" i="1" s="1"/>
  <c r="H336" i="1" s="1"/>
  <c r="J336" i="1" s="1"/>
  <c r="E339" i="1"/>
  <c r="G339" i="1" s="1"/>
  <c r="H339" i="1" s="1"/>
  <c r="I339" i="1" s="1"/>
  <c r="E341" i="1"/>
  <c r="G341" i="1" s="1"/>
  <c r="H341" i="1" s="1"/>
  <c r="E348" i="1"/>
  <c r="G348" i="1" s="1"/>
  <c r="H348" i="1" s="1"/>
  <c r="I348" i="1" s="1"/>
  <c r="E359" i="1"/>
  <c r="G359" i="1" s="1"/>
  <c r="H359" i="1" s="1"/>
  <c r="I359" i="1" s="1"/>
  <c r="E364" i="1"/>
  <c r="G364" i="1" s="1"/>
  <c r="H364" i="1" s="1"/>
  <c r="J364" i="1" s="1"/>
  <c r="E367" i="1"/>
  <c r="G367" i="1" s="1"/>
  <c r="H367" i="1" s="1"/>
  <c r="J367" i="1" s="1"/>
  <c r="E370" i="1"/>
  <c r="G370" i="1" s="1"/>
  <c r="H370" i="1" s="1"/>
  <c r="J370" i="1" s="1"/>
  <c r="E375" i="1"/>
  <c r="G375" i="1" s="1"/>
  <c r="H375" i="1" s="1"/>
  <c r="J375" i="1" s="1"/>
  <c r="E378" i="1"/>
  <c r="G378" i="1" s="1"/>
  <c r="H378" i="1" s="1"/>
  <c r="J378" i="1" s="1"/>
  <c r="E389" i="1"/>
  <c r="G389" i="1" s="1"/>
  <c r="H389" i="1" s="1"/>
  <c r="E396" i="1"/>
  <c r="G396" i="1" s="1"/>
  <c r="H396" i="1" s="1"/>
  <c r="E399" i="1"/>
  <c r="G399" i="1" s="1"/>
  <c r="H399" i="1" s="1"/>
  <c r="J399" i="1" s="1"/>
  <c r="E418" i="1"/>
  <c r="G418" i="1" s="1"/>
  <c r="H418" i="1" s="1"/>
  <c r="E429" i="1"/>
  <c r="G429" i="1" s="1"/>
  <c r="H429" i="1" s="1"/>
  <c r="J429" i="1" s="1"/>
  <c r="E9" i="1"/>
  <c r="G9" i="1" s="1"/>
  <c r="H9" i="1" s="1"/>
  <c r="I9" i="1" s="1"/>
  <c r="E13" i="1"/>
  <c r="G13" i="1" s="1"/>
  <c r="H13" i="1" s="1"/>
  <c r="I13" i="1" s="1"/>
  <c r="E16" i="1"/>
  <c r="G16" i="1" s="1"/>
  <c r="H16" i="1" s="1"/>
  <c r="I16" i="1" s="1"/>
  <c r="E24" i="1"/>
  <c r="G24" i="1" s="1"/>
  <c r="H24" i="1" s="1"/>
  <c r="I24" i="1" s="1"/>
  <c r="E27" i="1"/>
  <c r="G27" i="1" s="1"/>
  <c r="H27" i="1" s="1"/>
  <c r="I27" i="1" s="1"/>
  <c r="E31" i="1"/>
  <c r="G31" i="1" s="1"/>
  <c r="H31" i="1" s="1"/>
  <c r="I31" i="1" s="1"/>
  <c r="E34" i="1"/>
  <c r="G34" i="1" s="1"/>
  <c r="H34" i="1" s="1"/>
  <c r="I34" i="1" s="1"/>
  <c r="E37" i="1"/>
  <c r="G37" i="1" s="1"/>
  <c r="H37" i="1" s="1"/>
  <c r="I37" i="1" s="1"/>
  <c r="E41" i="1"/>
  <c r="G41" i="1" s="1"/>
  <c r="H41" i="1" s="1"/>
  <c r="I41" i="1" s="1"/>
  <c r="E45" i="1"/>
  <c r="G45" i="1" s="1"/>
  <c r="H45" i="1" s="1"/>
  <c r="I45" i="1" s="1"/>
  <c r="E48" i="1"/>
  <c r="G48" i="1" s="1"/>
  <c r="H48" i="1" s="1"/>
  <c r="I48" i="1" s="1"/>
  <c r="E55" i="1"/>
  <c r="G55" i="1" s="1"/>
  <c r="H55" i="1" s="1"/>
  <c r="I55" i="1" s="1"/>
  <c r="E58" i="1"/>
  <c r="G58" i="1" s="1"/>
  <c r="H58" i="1" s="1"/>
  <c r="I58" i="1" s="1"/>
  <c r="E61" i="1"/>
  <c r="G61" i="1" s="1"/>
  <c r="H61" i="1" s="1"/>
  <c r="I61" i="1" s="1"/>
  <c r="E94" i="1"/>
  <c r="G94" i="1" s="1"/>
  <c r="H94" i="1" s="1"/>
  <c r="I94" i="1" s="1"/>
  <c r="E100" i="1"/>
  <c r="G100" i="1" s="1"/>
  <c r="H100" i="1" s="1"/>
  <c r="I100" i="1" s="1"/>
  <c r="E113" i="1"/>
  <c r="G113" i="1" s="1"/>
  <c r="H113" i="1" s="1"/>
  <c r="I113" i="1" s="1"/>
  <c r="E117" i="1"/>
  <c r="G117" i="1" s="1"/>
  <c r="H117" i="1" s="1"/>
  <c r="I117" i="1" s="1"/>
  <c r="E120" i="1"/>
  <c r="G120" i="1" s="1"/>
  <c r="H120" i="1" s="1"/>
  <c r="I120" i="1" s="1"/>
  <c r="E123" i="1"/>
  <c r="G123" i="1" s="1"/>
  <c r="H123" i="1" s="1"/>
  <c r="I123" i="1" s="1"/>
  <c r="E127" i="1"/>
  <c r="G127" i="1" s="1"/>
  <c r="H127" i="1" s="1"/>
  <c r="I127" i="1" s="1"/>
  <c r="E131" i="1"/>
  <c r="G131" i="1" s="1"/>
  <c r="H131" i="1" s="1"/>
  <c r="I131" i="1" s="1"/>
  <c r="E134" i="1"/>
  <c r="G134" i="1" s="1"/>
  <c r="H134" i="1" s="1"/>
  <c r="I134" i="1" s="1"/>
  <c r="E143" i="1"/>
  <c r="G143" i="1" s="1"/>
  <c r="H143" i="1" s="1"/>
  <c r="I143" i="1" s="1"/>
  <c r="E145" i="1"/>
  <c r="G145" i="1" s="1"/>
  <c r="H145" i="1" s="1"/>
  <c r="I145" i="1" s="1"/>
  <c r="E148" i="1"/>
  <c r="G148" i="1" s="1"/>
  <c r="H148" i="1" s="1"/>
  <c r="I148" i="1" s="1"/>
  <c r="E192" i="1"/>
  <c r="G192" i="1" s="1"/>
  <c r="H192" i="1" s="1"/>
  <c r="I192" i="1" s="1"/>
  <c r="E196" i="1"/>
  <c r="G196" i="1" s="1"/>
  <c r="H196" i="1" s="1"/>
  <c r="I196" i="1" s="1"/>
  <c r="E212" i="1"/>
  <c r="G212" i="1" s="1"/>
  <c r="H212" i="1" s="1"/>
  <c r="I212" i="1" s="1"/>
  <c r="E214" i="1"/>
  <c r="G214" i="1" s="1"/>
  <c r="H214" i="1" s="1"/>
  <c r="I214" i="1" s="1"/>
  <c r="E217" i="1"/>
  <c r="G217" i="1" s="1"/>
  <c r="H217" i="1" s="1"/>
  <c r="I217" i="1" s="1"/>
  <c r="E221" i="1"/>
  <c r="G221" i="1" s="1"/>
  <c r="H221" i="1" s="1"/>
  <c r="I221" i="1" s="1"/>
  <c r="E224" i="1"/>
  <c r="G224" i="1" s="1"/>
  <c r="H224" i="1" s="1"/>
  <c r="I224" i="1" s="1"/>
  <c r="E227" i="1"/>
  <c r="G227" i="1" s="1"/>
  <c r="H227" i="1" s="1"/>
  <c r="I227" i="1" s="1"/>
  <c r="E230" i="1"/>
  <c r="G230" i="1" s="1"/>
  <c r="H230" i="1" s="1"/>
  <c r="I230" i="1" s="1"/>
  <c r="E234" i="1"/>
  <c r="G234" i="1" s="1"/>
  <c r="H234" i="1" s="1"/>
  <c r="I234" i="1" s="1"/>
  <c r="E237" i="1"/>
  <c r="G237" i="1" s="1"/>
  <c r="H237" i="1" s="1"/>
  <c r="I237" i="1" s="1"/>
  <c r="E244" i="1"/>
  <c r="G244" i="1" s="1"/>
  <c r="H244" i="1" s="1"/>
  <c r="I244" i="1" s="1"/>
  <c r="E247" i="1"/>
  <c r="G247" i="1" s="1"/>
  <c r="H247" i="1" s="1"/>
  <c r="I247" i="1" s="1"/>
  <c r="E265" i="1"/>
  <c r="G265" i="1" s="1"/>
  <c r="H265" i="1" s="1"/>
  <c r="I265" i="1" s="1"/>
  <c r="E271" i="1"/>
  <c r="G271" i="1" s="1"/>
  <c r="H271" i="1" s="1"/>
  <c r="I271" i="1" s="1"/>
  <c r="E275" i="1"/>
  <c r="G275" i="1" s="1"/>
  <c r="H275" i="1" s="1"/>
  <c r="I275" i="1" s="1"/>
  <c r="E290" i="1"/>
  <c r="G290" i="1" s="1"/>
  <c r="H290" i="1" s="1"/>
  <c r="I290" i="1" s="1"/>
  <c r="E293" i="1"/>
  <c r="G293" i="1" s="1"/>
  <c r="H293" i="1" s="1"/>
  <c r="I293" i="1" s="1"/>
  <c r="E296" i="1"/>
  <c r="G296" i="1" s="1"/>
  <c r="H296" i="1" s="1"/>
  <c r="I296" i="1" s="1"/>
  <c r="E300" i="1"/>
  <c r="G300" i="1" s="1"/>
  <c r="H300" i="1" s="1"/>
  <c r="I300" i="1" s="1"/>
  <c r="E303" i="1"/>
  <c r="G303" i="1" s="1"/>
  <c r="H303" i="1" s="1"/>
  <c r="I303" i="1" s="1"/>
  <c r="E306" i="1"/>
  <c r="G306" i="1" s="1"/>
  <c r="H306" i="1" s="1"/>
  <c r="I306" i="1" s="1"/>
  <c r="E309" i="1"/>
  <c r="G309" i="1" s="1"/>
  <c r="H309" i="1" s="1"/>
  <c r="I309" i="1" s="1"/>
  <c r="E313" i="1"/>
  <c r="G313" i="1" s="1"/>
  <c r="H313" i="1" s="1"/>
  <c r="I313" i="1" s="1"/>
  <c r="E316" i="1"/>
  <c r="G316" i="1" s="1"/>
  <c r="H316" i="1" s="1"/>
  <c r="I316" i="1" s="1"/>
  <c r="E323" i="1"/>
  <c r="G323" i="1" s="1"/>
  <c r="H323" i="1" s="1"/>
  <c r="I323" i="1" s="1"/>
  <c r="E326" i="1"/>
  <c r="G326" i="1" s="1"/>
  <c r="H326" i="1" s="1"/>
  <c r="I326" i="1" s="1"/>
  <c r="E345" i="1"/>
  <c r="G345" i="1" s="1"/>
  <c r="H345" i="1" s="1"/>
  <c r="I345" i="1" s="1"/>
  <c r="E407" i="1"/>
  <c r="G407" i="1" s="1"/>
  <c r="H407" i="1" s="1"/>
  <c r="I407" i="1" s="1"/>
  <c r="E410" i="1"/>
  <c r="G410" i="1" s="1"/>
  <c r="H410" i="1" s="1"/>
  <c r="I410" i="1" s="1"/>
  <c r="E412" i="1"/>
  <c r="G412" i="1" s="1"/>
  <c r="H412" i="1" s="1"/>
  <c r="I412" i="1" s="1"/>
  <c r="E414" i="1"/>
  <c r="G414" i="1" s="1"/>
  <c r="H414" i="1" s="1"/>
  <c r="I414" i="1" s="1"/>
  <c r="E416" i="1"/>
  <c r="G416" i="1" s="1"/>
  <c r="H416" i="1" s="1"/>
  <c r="I416" i="1" s="1"/>
  <c r="E421" i="1"/>
  <c r="G421" i="1" s="1"/>
  <c r="H421" i="1" s="1"/>
  <c r="I421" i="1" s="1"/>
  <c r="E424" i="1"/>
  <c r="G424" i="1" s="1"/>
  <c r="H424" i="1" s="1"/>
  <c r="I424" i="1" s="1"/>
  <c r="E427" i="1"/>
  <c r="G427" i="1" s="1"/>
  <c r="H427" i="1" s="1"/>
  <c r="I427" i="1" s="1"/>
  <c r="E97" i="1"/>
  <c r="E48" i="11"/>
  <c r="G48" i="11" s="1"/>
  <c r="H48" i="11" s="1"/>
  <c r="I48" i="11" s="1"/>
  <c r="E95" i="11"/>
  <c r="G95" i="11" s="1"/>
  <c r="H95" i="11" s="1"/>
  <c r="E94" i="11"/>
  <c r="G94" i="11" s="1"/>
  <c r="H94" i="11" s="1"/>
  <c r="I94" i="11" s="1"/>
  <c r="E92" i="11"/>
  <c r="G92" i="11" s="1"/>
  <c r="H92" i="11" s="1"/>
  <c r="E91" i="11"/>
  <c r="G91" i="11" s="1"/>
  <c r="H91" i="11" s="1"/>
  <c r="E47" i="11"/>
  <c r="G47" i="11" s="1"/>
  <c r="H47" i="11" s="1"/>
  <c r="J47" i="11" s="1"/>
  <c r="E382" i="11"/>
  <c r="G382" i="11" s="1"/>
  <c r="H382" i="11" s="1"/>
  <c r="E379" i="11"/>
  <c r="G379" i="11" s="1"/>
  <c r="H379" i="11" s="1"/>
  <c r="E378" i="11"/>
  <c r="G378" i="11" s="1"/>
  <c r="H378" i="11" s="1"/>
  <c r="J378" i="11" s="1"/>
  <c r="E377" i="11"/>
  <c r="G377" i="11" s="1"/>
  <c r="H377" i="11" s="1"/>
  <c r="J377" i="11" s="1"/>
  <c r="E376" i="11"/>
  <c r="G376" i="11" s="1"/>
  <c r="H376" i="11" s="1"/>
  <c r="J376" i="11" s="1"/>
  <c r="E375" i="11"/>
  <c r="G375" i="11" s="1"/>
  <c r="H375" i="11" s="1"/>
  <c r="I375" i="11" s="1"/>
  <c r="E374" i="11"/>
  <c r="G374" i="11" s="1"/>
  <c r="H374" i="11" s="1"/>
  <c r="J374" i="11" s="1"/>
  <c r="E373" i="11"/>
  <c r="G373" i="11" s="1"/>
  <c r="H373" i="11" s="1"/>
  <c r="J373" i="11" s="1"/>
  <c r="E372" i="11"/>
  <c r="G372" i="11" s="1"/>
  <c r="H372" i="11" s="1"/>
  <c r="J372" i="11" s="1"/>
  <c r="E371" i="11"/>
  <c r="G371" i="11" s="1"/>
  <c r="H371" i="11" s="1"/>
  <c r="E370" i="11"/>
  <c r="G370" i="11" s="1"/>
  <c r="H370" i="11" s="1"/>
  <c r="E369" i="11"/>
  <c r="G369" i="11" s="1"/>
  <c r="H369" i="11" s="1"/>
  <c r="J369" i="11" s="1"/>
  <c r="E368" i="11"/>
  <c r="G368" i="11" s="1"/>
  <c r="H368" i="11" s="1"/>
  <c r="E364" i="11"/>
  <c r="G364" i="11" s="1"/>
  <c r="H364" i="11" s="1"/>
  <c r="I364" i="11" s="1"/>
  <c r="E362" i="11"/>
  <c r="G362" i="11" s="1"/>
  <c r="H362" i="11" s="1"/>
  <c r="E356" i="11"/>
  <c r="G356" i="11" s="1"/>
  <c r="H356" i="11" s="1"/>
  <c r="E355" i="11"/>
  <c r="G355" i="11" s="1"/>
  <c r="H355" i="11" s="1"/>
  <c r="I355" i="11" s="1"/>
  <c r="E354" i="11"/>
  <c r="G354" i="11" s="1"/>
  <c r="H354" i="11" s="1"/>
  <c r="J354" i="11" s="1"/>
  <c r="E353" i="11"/>
  <c r="G353" i="11" s="1"/>
  <c r="H353" i="11" s="1"/>
  <c r="E352" i="11"/>
  <c r="G352" i="11" s="1"/>
  <c r="H352" i="11" s="1"/>
  <c r="E351" i="11"/>
  <c r="G351" i="11" s="1"/>
  <c r="H351" i="11" s="1"/>
  <c r="E350" i="11"/>
  <c r="G350" i="11" s="1"/>
  <c r="H350" i="11" s="1"/>
  <c r="I350" i="11" s="1"/>
  <c r="E348" i="11"/>
  <c r="G348" i="11" s="1"/>
  <c r="H348" i="11" s="1"/>
  <c r="I348" i="11" s="1"/>
  <c r="E347" i="11"/>
  <c r="G347" i="11" s="1"/>
  <c r="H347" i="11" s="1"/>
  <c r="J347" i="11" s="1"/>
  <c r="E346" i="11"/>
  <c r="G346" i="11" s="1"/>
  <c r="H346" i="11" s="1"/>
  <c r="I346" i="11" s="1"/>
  <c r="E345" i="11"/>
  <c r="G345" i="11" s="1"/>
  <c r="H345" i="11" s="1"/>
  <c r="J345" i="11" s="1"/>
  <c r="E341" i="11"/>
  <c r="G341" i="11" s="1"/>
  <c r="H341" i="11" s="1"/>
  <c r="J341" i="11" s="1"/>
  <c r="E340" i="11"/>
  <c r="G340" i="11" s="1"/>
  <c r="H340" i="11" s="1"/>
  <c r="I340" i="11" s="1"/>
  <c r="E338" i="11"/>
  <c r="G338" i="11" s="1"/>
  <c r="H338" i="11" s="1"/>
  <c r="J338" i="11" s="1"/>
  <c r="E337" i="11"/>
  <c r="G337" i="11" s="1"/>
  <c r="H337" i="11" s="1"/>
  <c r="I337" i="11" s="1"/>
  <c r="E335" i="11"/>
  <c r="G335" i="11" s="1"/>
  <c r="H335" i="11" s="1"/>
  <c r="J335" i="11" s="1"/>
  <c r="E334" i="11"/>
  <c r="G334" i="11" s="1"/>
  <c r="H334" i="11" s="1"/>
  <c r="J334" i="11" s="1"/>
  <c r="E333" i="11"/>
  <c r="G333" i="11" s="1"/>
  <c r="H333" i="11" s="1"/>
  <c r="E332" i="11"/>
  <c r="G332" i="11" s="1"/>
  <c r="H332" i="11" s="1"/>
  <c r="E331" i="11"/>
  <c r="G331" i="11" s="1"/>
  <c r="H331" i="11" s="1"/>
  <c r="J331" i="11" s="1"/>
  <c r="E329" i="11"/>
  <c r="G329" i="11" s="1"/>
  <c r="H329" i="11" s="1"/>
  <c r="J329" i="11" s="1"/>
  <c r="E328" i="11"/>
  <c r="G328" i="11" s="1"/>
  <c r="H328" i="11" s="1"/>
  <c r="E326" i="11"/>
  <c r="G326" i="11" s="1"/>
  <c r="H326" i="11" s="1"/>
  <c r="I326" i="11" s="1"/>
  <c r="E325" i="11"/>
  <c r="G325" i="11" s="1"/>
  <c r="H325" i="11" s="1"/>
  <c r="E324" i="11"/>
  <c r="G324" i="11" s="1"/>
  <c r="H324" i="11" s="1"/>
  <c r="J324" i="11" s="1"/>
  <c r="E323" i="11"/>
  <c r="G323" i="11" s="1"/>
  <c r="H323" i="11" s="1"/>
  <c r="J323" i="11" s="1"/>
  <c r="E322" i="11"/>
  <c r="G322" i="11" s="1"/>
  <c r="H322" i="11" s="1"/>
  <c r="E321" i="11"/>
  <c r="G321" i="11" s="1"/>
  <c r="H321" i="11" s="1"/>
  <c r="E320" i="11"/>
  <c r="G320" i="11" s="1"/>
  <c r="H320" i="11" s="1"/>
  <c r="E319" i="11"/>
  <c r="G319" i="11" s="1"/>
  <c r="H319" i="11" s="1"/>
  <c r="I319" i="11" s="1"/>
  <c r="E318" i="11"/>
  <c r="G318" i="11" s="1"/>
  <c r="H318" i="11" s="1"/>
  <c r="E317" i="11"/>
  <c r="G317" i="11" s="1"/>
  <c r="H317" i="11" s="1"/>
  <c r="J317" i="11" s="1"/>
  <c r="E316" i="11"/>
  <c r="G316" i="11" s="1"/>
  <c r="H316" i="11" s="1"/>
  <c r="I316" i="11" s="1"/>
  <c r="E315" i="11"/>
  <c r="G315" i="11" s="1"/>
  <c r="H315" i="11" s="1"/>
  <c r="I315" i="11" s="1"/>
  <c r="E314" i="11"/>
  <c r="G314" i="11" s="1"/>
  <c r="H314" i="11" s="1"/>
  <c r="E313" i="11"/>
  <c r="G313" i="11" s="1"/>
  <c r="H313" i="11" s="1"/>
  <c r="E312" i="11"/>
  <c r="G312" i="11" s="1"/>
  <c r="H312" i="11" s="1"/>
  <c r="E311" i="11"/>
  <c r="G311" i="11" s="1"/>
  <c r="H311" i="11" s="1"/>
  <c r="I311" i="11" s="1"/>
  <c r="E310" i="11"/>
  <c r="G310" i="11" s="1"/>
  <c r="H310" i="11" s="1"/>
  <c r="J310" i="11" s="1"/>
  <c r="E309" i="11"/>
  <c r="G309" i="11" s="1"/>
  <c r="H309" i="11" s="1"/>
  <c r="E308" i="11"/>
  <c r="G308" i="11" s="1"/>
  <c r="H308" i="11" s="1"/>
  <c r="E307" i="11"/>
  <c r="G307" i="11" s="1"/>
  <c r="H307" i="11" s="1"/>
  <c r="E306" i="11"/>
  <c r="G306" i="11" s="1"/>
  <c r="H306" i="11" s="1"/>
  <c r="J306" i="11" s="1"/>
  <c r="E305" i="11"/>
  <c r="G305" i="11" s="1"/>
  <c r="H305" i="11" s="1"/>
  <c r="E304" i="11"/>
  <c r="G304" i="11" s="1"/>
  <c r="H304" i="11" s="1"/>
  <c r="I304" i="11" s="1"/>
  <c r="E303" i="11"/>
  <c r="G303" i="11" s="1"/>
  <c r="H303" i="11" s="1"/>
  <c r="J303" i="11" s="1"/>
  <c r="E301" i="11"/>
  <c r="G301" i="11" s="1"/>
  <c r="H301" i="11" s="1"/>
  <c r="E299" i="11"/>
  <c r="G299" i="11" s="1"/>
  <c r="H299" i="11" s="1"/>
  <c r="I299" i="11" s="1"/>
  <c r="E298" i="11"/>
  <c r="G298" i="11" s="1"/>
  <c r="H298" i="11" s="1"/>
  <c r="E297" i="11"/>
  <c r="G297" i="11" s="1"/>
  <c r="H297" i="11" s="1"/>
  <c r="E296" i="11"/>
  <c r="G296" i="11" s="1"/>
  <c r="H296" i="11" s="1"/>
  <c r="I296" i="11" s="1"/>
  <c r="E295" i="11"/>
  <c r="G295" i="11" s="1"/>
  <c r="H295" i="11" s="1"/>
  <c r="E294" i="11"/>
  <c r="G294" i="11" s="1"/>
  <c r="H294" i="11" s="1"/>
  <c r="I294" i="11" s="1"/>
  <c r="E293" i="11"/>
  <c r="G293" i="11" s="1"/>
  <c r="H293" i="11" s="1"/>
  <c r="E292" i="11"/>
  <c r="G292" i="11" s="1"/>
  <c r="H292" i="11" s="1"/>
  <c r="E291" i="11"/>
  <c r="G291" i="11" s="1"/>
  <c r="H291" i="11" s="1"/>
  <c r="J291" i="11" s="1"/>
  <c r="E290" i="11"/>
  <c r="G290" i="11" s="1"/>
  <c r="H290" i="11" s="1"/>
  <c r="E289" i="11"/>
  <c r="G289" i="11" s="1"/>
  <c r="H289" i="11" s="1"/>
  <c r="E288" i="11"/>
  <c r="G288" i="11" s="1"/>
  <c r="H288" i="11" s="1"/>
  <c r="J288" i="11" s="1"/>
  <c r="E287" i="11"/>
  <c r="G287" i="11" s="1"/>
  <c r="H287" i="11" s="1"/>
  <c r="E286" i="11"/>
  <c r="G286" i="11" s="1"/>
  <c r="H286" i="11" s="1"/>
  <c r="E285" i="11"/>
  <c r="G285" i="11" s="1"/>
  <c r="H285" i="11" s="1"/>
  <c r="I285" i="11" s="1"/>
  <c r="E284" i="11"/>
  <c r="G284" i="11" s="1"/>
  <c r="H284" i="11" s="1"/>
  <c r="E283" i="11"/>
  <c r="G283" i="11" s="1"/>
  <c r="H283" i="11" s="1"/>
  <c r="J283" i="11" s="1"/>
  <c r="E282" i="11"/>
  <c r="G282" i="11" s="1"/>
  <c r="H282" i="11" s="1"/>
  <c r="J282" i="11" s="1"/>
  <c r="E281" i="11"/>
  <c r="G281" i="11" s="1"/>
  <c r="H281" i="11" s="1"/>
  <c r="E280" i="11"/>
  <c r="G280" i="11" s="1"/>
  <c r="H280" i="11" s="1"/>
  <c r="I280" i="11" s="1"/>
  <c r="E279" i="11"/>
  <c r="G279" i="11" s="1"/>
  <c r="H279" i="11" s="1"/>
  <c r="E278" i="11"/>
  <c r="G278" i="11" s="1"/>
  <c r="H278" i="11" s="1"/>
  <c r="E277" i="11"/>
  <c r="G277" i="11" s="1"/>
  <c r="H277" i="11" s="1"/>
  <c r="E276" i="11"/>
  <c r="G276" i="11" s="1"/>
  <c r="H276" i="11" s="1"/>
  <c r="E275" i="11"/>
  <c r="G275" i="11" s="1"/>
  <c r="H275" i="11" s="1"/>
  <c r="E274" i="11"/>
  <c r="G274" i="11" s="1"/>
  <c r="H274" i="11" s="1"/>
  <c r="E273" i="11"/>
  <c r="G273" i="11" s="1"/>
  <c r="H273" i="11" s="1"/>
  <c r="J273" i="11" s="1"/>
  <c r="E272" i="11"/>
  <c r="G272" i="11" s="1"/>
  <c r="H272" i="11" s="1"/>
  <c r="I272" i="11" s="1"/>
  <c r="E271" i="11"/>
  <c r="G271" i="11" s="1"/>
  <c r="H271" i="11" s="1"/>
  <c r="E270" i="11"/>
  <c r="G270" i="11" s="1"/>
  <c r="H270" i="11" s="1"/>
  <c r="J270" i="11" s="1"/>
  <c r="E268" i="11"/>
  <c r="G268" i="11" s="1"/>
  <c r="H268" i="11" s="1"/>
  <c r="E267" i="11"/>
  <c r="G267" i="11" s="1"/>
  <c r="H267" i="11" s="1"/>
  <c r="J267" i="11" s="1"/>
  <c r="E266" i="11"/>
  <c r="G266" i="11" s="1"/>
  <c r="H266" i="11" s="1"/>
  <c r="E265" i="11"/>
  <c r="G265" i="11" s="1"/>
  <c r="H265" i="11" s="1"/>
  <c r="I265" i="11" s="1"/>
  <c r="E264" i="11"/>
  <c r="G264" i="11" s="1"/>
  <c r="H264" i="11" s="1"/>
  <c r="E263" i="11"/>
  <c r="G263" i="11" s="1"/>
  <c r="H263" i="11" s="1"/>
  <c r="J263" i="11" s="1"/>
  <c r="E261" i="11"/>
  <c r="G261" i="11" s="1"/>
  <c r="H261" i="11" s="1"/>
  <c r="E260" i="11"/>
  <c r="G260" i="11" s="1"/>
  <c r="H260" i="11" s="1"/>
  <c r="E256" i="11"/>
  <c r="G256" i="11" s="1"/>
  <c r="H256" i="11" s="1"/>
  <c r="E255" i="11"/>
  <c r="G255" i="11" s="1"/>
  <c r="H255" i="11" s="1"/>
  <c r="E254" i="11"/>
  <c r="G254" i="11" s="1"/>
  <c r="H254" i="11" s="1"/>
  <c r="E253" i="11"/>
  <c r="G253" i="11" s="1"/>
  <c r="H253" i="11" s="1"/>
  <c r="J253" i="11" s="1"/>
  <c r="E252" i="11"/>
  <c r="G252" i="11" s="1"/>
  <c r="H252" i="11" s="1"/>
  <c r="E251" i="11"/>
  <c r="G251" i="11" s="1"/>
  <c r="H251" i="11" s="1"/>
  <c r="E250" i="11"/>
  <c r="G250" i="11" s="1"/>
  <c r="H250" i="11" s="1"/>
  <c r="J250" i="11" s="1"/>
  <c r="E249" i="11"/>
  <c r="G249" i="11" s="1"/>
  <c r="H249" i="11" s="1"/>
  <c r="E248" i="11"/>
  <c r="G248" i="11" s="1"/>
  <c r="H248" i="11" s="1"/>
  <c r="E247" i="11"/>
  <c r="G247" i="11" s="1"/>
  <c r="H247" i="11" s="1"/>
  <c r="J247" i="11" s="1"/>
  <c r="E246" i="11"/>
  <c r="G246" i="11" s="1"/>
  <c r="H246" i="11" s="1"/>
  <c r="E245" i="11"/>
  <c r="G245" i="11" s="1"/>
  <c r="H245" i="11" s="1"/>
  <c r="E244" i="11"/>
  <c r="G244" i="11" s="1"/>
  <c r="H244" i="11" s="1"/>
  <c r="J244" i="11" s="1"/>
  <c r="E242" i="11"/>
  <c r="G242" i="11" s="1"/>
  <c r="H242" i="11" s="1"/>
  <c r="I242" i="11" s="1"/>
  <c r="E241" i="11"/>
  <c r="G241" i="11" s="1"/>
  <c r="H241" i="11" s="1"/>
  <c r="J241" i="11" s="1"/>
  <c r="E239" i="11"/>
  <c r="G239" i="11" s="1"/>
  <c r="H239" i="11" s="1"/>
  <c r="J239" i="11" s="1"/>
  <c r="E238" i="11"/>
  <c r="G238" i="11" s="1"/>
  <c r="H238" i="11" s="1"/>
  <c r="J238" i="11" s="1"/>
  <c r="E237" i="11"/>
  <c r="G237" i="11" s="1"/>
  <c r="H237" i="11" s="1"/>
  <c r="I237" i="11" s="1"/>
  <c r="E235" i="11"/>
  <c r="G235" i="11" s="1"/>
  <c r="H235" i="11" s="1"/>
  <c r="E234" i="11"/>
  <c r="G234" i="11" s="1"/>
  <c r="H234" i="11" s="1"/>
  <c r="I234" i="11" s="1"/>
  <c r="E232" i="11"/>
  <c r="G232" i="11" s="1"/>
  <c r="H232" i="11" s="1"/>
  <c r="E231" i="11"/>
  <c r="G231" i="11" s="1"/>
  <c r="H231" i="11" s="1"/>
  <c r="J231" i="11" s="1"/>
  <c r="E230" i="11"/>
  <c r="G230" i="11" s="1"/>
  <c r="H230" i="11" s="1"/>
  <c r="J230" i="11" s="1"/>
  <c r="E229" i="11"/>
  <c r="G229" i="11" s="1"/>
  <c r="H229" i="11" s="1"/>
  <c r="I229" i="11" s="1"/>
  <c r="E228" i="11"/>
  <c r="G228" i="11" s="1"/>
  <c r="H228" i="11" s="1"/>
  <c r="E227" i="11"/>
  <c r="G227" i="11" s="1"/>
  <c r="H227" i="11" s="1"/>
  <c r="J227" i="11" s="1"/>
  <c r="E226" i="11"/>
  <c r="G226" i="11" s="1"/>
  <c r="H226" i="11" s="1"/>
  <c r="E225" i="11"/>
  <c r="G225" i="11" s="1"/>
  <c r="H225" i="11" s="1"/>
  <c r="J225" i="11" s="1"/>
  <c r="E224" i="11"/>
  <c r="G224" i="11" s="1"/>
  <c r="H224" i="11" s="1"/>
  <c r="E223" i="11"/>
  <c r="G223" i="11" s="1"/>
  <c r="H223" i="11" s="1"/>
  <c r="I223" i="11" s="1"/>
  <c r="E222" i="11"/>
  <c r="G222" i="11" s="1"/>
  <c r="H222" i="11" s="1"/>
  <c r="E221" i="11"/>
  <c r="G221" i="11" s="1"/>
  <c r="H221" i="11" s="1"/>
  <c r="E220" i="11"/>
  <c r="G220" i="11" s="1"/>
  <c r="H220" i="11" s="1"/>
  <c r="E219" i="11"/>
  <c r="G219" i="11" s="1"/>
  <c r="H219" i="11" s="1"/>
  <c r="J219" i="11" s="1"/>
  <c r="E218" i="11"/>
  <c r="G218" i="11" s="1"/>
  <c r="H218" i="11" s="1"/>
  <c r="E217" i="11"/>
  <c r="G217" i="11" s="1"/>
  <c r="H217" i="11" s="1"/>
  <c r="E216" i="11"/>
  <c r="G216" i="11" s="1"/>
  <c r="H216" i="11" s="1"/>
  <c r="J216" i="11" s="1"/>
  <c r="E215" i="11"/>
  <c r="G215" i="11" s="1"/>
  <c r="H215" i="11" s="1"/>
  <c r="J215" i="11" s="1"/>
  <c r="E214" i="11"/>
  <c r="G214" i="11" s="1"/>
  <c r="H214" i="11" s="1"/>
  <c r="E213" i="11"/>
  <c r="G213" i="11" s="1"/>
  <c r="H213" i="11" s="1"/>
  <c r="E212" i="11"/>
  <c r="G212" i="11" s="1"/>
  <c r="H212" i="11" s="1"/>
  <c r="E211" i="11"/>
  <c r="G211" i="11" s="1"/>
  <c r="H211" i="11" s="1"/>
  <c r="I211" i="11" s="1"/>
  <c r="E210" i="11"/>
  <c r="G210" i="11" s="1"/>
  <c r="H210" i="11" s="1"/>
  <c r="E209" i="11"/>
  <c r="G209" i="11" s="1"/>
  <c r="H209" i="11" s="1"/>
  <c r="J209" i="11" s="1"/>
  <c r="E208" i="11"/>
  <c r="G208" i="11" s="1"/>
  <c r="H208" i="11" s="1"/>
  <c r="E207" i="11"/>
  <c r="G207" i="11" s="1"/>
  <c r="H207" i="11" s="1"/>
  <c r="J207" i="11" s="1"/>
  <c r="E206" i="11"/>
  <c r="G206" i="11" s="1"/>
  <c r="H206" i="11" s="1"/>
  <c r="I206" i="11" s="1"/>
  <c r="E205" i="11"/>
  <c r="G205" i="11" s="1"/>
  <c r="H205" i="11" s="1"/>
  <c r="J205" i="11" s="1"/>
  <c r="E204" i="11"/>
  <c r="G204" i="11" s="1"/>
  <c r="H204" i="11" s="1"/>
  <c r="I204" i="11" s="1"/>
  <c r="E203" i="11"/>
  <c r="G203" i="11" s="1"/>
  <c r="H203" i="11" s="1"/>
  <c r="E202" i="11"/>
  <c r="G202" i="11" s="1"/>
  <c r="H202" i="11" s="1"/>
  <c r="J202" i="11" s="1"/>
  <c r="E201" i="11"/>
  <c r="G201" i="11" s="1"/>
  <c r="H201" i="11" s="1"/>
  <c r="J201" i="11" s="1"/>
  <c r="E200" i="11"/>
  <c r="G200" i="11" s="1"/>
  <c r="H200" i="11" s="1"/>
  <c r="I200" i="11" s="1"/>
  <c r="E199" i="11"/>
  <c r="G199" i="11" s="1"/>
  <c r="H199" i="11" s="1"/>
  <c r="E198" i="11"/>
  <c r="G198" i="11" s="1"/>
  <c r="H198" i="11" s="1"/>
  <c r="I198" i="11" s="1"/>
  <c r="E197" i="11"/>
  <c r="G197" i="11" s="1"/>
  <c r="H197" i="11" s="1"/>
  <c r="I197" i="11" s="1"/>
  <c r="E196" i="11"/>
  <c r="G196" i="11" s="1"/>
  <c r="H196" i="11" s="1"/>
  <c r="J196" i="11" s="1"/>
  <c r="E195" i="11"/>
  <c r="G195" i="11" s="1"/>
  <c r="H195" i="11" s="1"/>
  <c r="J195" i="11" s="1"/>
  <c r="E194" i="11"/>
  <c r="G194" i="11" s="1"/>
  <c r="H194" i="11" s="1"/>
  <c r="E193" i="11"/>
  <c r="G193" i="11" s="1"/>
  <c r="H193" i="11" s="1"/>
  <c r="E192" i="11"/>
  <c r="G192" i="11" s="1"/>
  <c r="H192" i="11" s="1"/>
  <c r="E191" i="11"/>
  <c r="G191" i="11" s="1"/>
  <c r="H191" i="11" s="1"/>
  <c r="I191" i="11" s="1"/>
  <c r="E190" i="11"/>
  <c r="G190" i="11" s="1"/>
  <c r="H190" i="11" s="1"/>
  <c r="J190" i="11" s="1"/>
  <c r="E189" i="11"/>
  <c r="G189" i="11" s="1"/>
  <c r="H189" i="11" s="1"/>
  <c r="I189" i="11" s="1"/>
  <c r="E188" i="11"/>
  <c r="G188" i="11" s="1"/>
  <c r="H188" i="11" s="1"/>
  <c r="J188" i="11" s="1"/>
  <c r="E187" i="11"/>
  <c r="G187" i="11" s="1"/>
  <c r="H187" i="11" s="1"/>
  <c r="I187" i="11" s="1"/>
  <c r="E186" i="11"/>
  <c r="G186" i="11" s="1"/>
  <c r="H186" i="11" s="1"/>
  <c r="E185" i="11"/>
  <c r="G185" i="11" s="1"/>
  <c r="H185" i="11" s="1"/>
  <c r="E184" i="11"/>
  <c r="G184" i="11" s="1"/>
  <c r="H184" i="11" s="1"/>
  <c r="I184" i="11" s="1"/>
  <c r="E183" i="11"/>
  <c r="G183" i="11" s="1"/>
  <c r="H183" i="11" s="1"/>
  <c r="E182" i="11"/>
  <c r="G182" i="11" s="1"/>
  <c r="H182" i="11" s="1"/>
  <c r="I182" i="11" s="1"/>
  <c r="E181" i="11"/>
  <c r="G181" i="11" s="1"/>
  <c r="H181" i="11" s="1"/>
  <c r="E180" i="11"/>
  <c r="G180" i="11" s="1"/>
  <c r="H180" i="11" s="1"/>
  <c r="E179" i="11"/>
  <c r="G179" i="11" s="1"/>
  <c r="H179" i="11" s="1"/>
  <c r="E178" i="11"/>
  <c r="G178" i="11" s="1"/>
  <c r="H178" i="11" s="1"/>
  <c r="I178" i="11" s="1"/>
  <c r="E177" i="11"/>
  <c r="G177" i="11" s="1"/>
  <c r="H177" i="11" s="1"/>
  <c r="E176" i="11"/>
  <c r="G176" i="11" s="1"/>
  <c r="H176" i="11" s="1"/>
  <c r="J176" i="11" s="1"/>
  <c r="E175" i="11"/>
  <c r="G175" i="11" s="1"/>
  <c r="H175" i="11" s="1"/>
  <c r="E174" i="11"/>
  <c r="G174" i="11" s="1"/>
  <c r="H174" i="11" s="1"/>
  <c r="E173" i="11"/>
  <c r="G173" i="11" s="1"/>
  <c r="H173" i="11" s="1"/>
  <c r="I173" i="11" s="1"/>
  <c r="E172" i="11"/>
  <c r="G172" i="11" s="1"/>
  <c r="H172" i="11" s="1"/>
  <c r="E171" i="11"/>
  <c r="G171" i="11" s="1"/>
  <c r="H171" i="11" s="1"/>
  <c r="J171" i="11" s="1"/>
  <c r="E170" i="11"/>
  <c r="G170" i="11" s="1"/>
  <c r="H170" i="11" s="1"/>
  <c r="E169" i="11"/>
  <c r="G169" i="11" s="1"/>
  <c r="H169" i="11" s="1"/>
  <c r="E166" i="11"/>
  <c r="G166" i="11" s="1"/>
  <c r="H166" i="11" s="1"/>
  <c r="E165" i="11"/>
  <c r="G165" i="11" s="1"/>
  <c r="H165" i="11" s="1"/>
  <c r="E164" i="11"/>
  <c r="G164" i="11" s="1"/>
  <c r="H164" i="11" s="1"/>
  <c r="I164" i="11" s="1"/>
  <c r="E163" i="11"/>
  <c r="G163" i="11" s="1"/>
  <c r="H163" i="11" s="1"/>
  <c r="E162" i="11"/>
  <c r="G162" i="11" s="1"/>
  <c r="H162" i="11" s="1"/>
  <c r="J162" i="11" s="1"/>
  <c r="E161" i="11"/>
  <c r="G161" i="11" s="1"/>
  <c r="H161" i="11" s="1"/>
  <c r="I161" i="11" s="1"/>
  <c r="E160" i="11"/>
  <c r="G160" i="11" s="1"/>
  <c r="H160" i="11" s="1"/>
  <c r="I160" i="11" s="1"/>
  <c r="E159" i="11"/>
  <c r="G159" i="11" s="1"/>
  <c r="H159" i="11" s="1"/>
  <c r="J159" i="11" s="1"/>
  <c r="E158" i="11"/>
  <c r="G158" i="11" s="1"/>
  <c r="H158" i="11" s="1"/>
  <c r="I158" i="11" s="1"/>
  <c r="E157" i="11"/>
  <c r="G157" i="11" s="1"/>
  <c r="H157" i="11" s="1"/>
  <c r="J157" i="11" s="1"/>
  <c r="E156" i="11"/>
  <c r="G156" i="11" s="1"/>
  <c r="H156" i="11" s="1"/>
  <c r="J156" i="11" s="1"/>
  <c r="E155" i="11"/>
  <c r="G155" i="11" s="1"/>
  <c r="H155" i="11" s="1"/>
  <c r="E154" i="11"/>
  <c r="G154" i="11" s="1"/>
  <c r="H154" i="11" s="1"/>
  <c r="J154" i="11" s="1"/>
  <c r="E153" i="11"/>
  <c r="G153" i="11" s="1"/>
  <c r="H153" i="11" s="1"/>
  <c r="I153" i="11" s="1"/>
  <c r="E152" i="11"/>
  <c r="G152" i="11" s="1"/>
  <c r="H152" i="11" s="1"/>
  <c r="J152" i="11" s="1"/>
  <c r="E151" i="11"/>
  <c r="G151" i="11" s="1"/>
  <c r="H151" i="11" s="1"/>
  <c r="E150" i="11"/>
  <c r="G150" i="11" s="1"/>
  <c r="H150" i="11" s="1"/>
  <c r="E148" i="11"/>
  <c r="G148" i="11" s="1"/>
  <c r="H148" i="11" s="1"/>
  <c r="E147" i="11"/>
  <c r="G147" i="11" s="1"/>
  <c r="H147" i="11" s="1"/>
  <c r="I147" i="11" s="1"/>
  <c r="E146" i="11"/>
  <c r="G146" i="11" s="1"/>
  <c r="H146" i="11" s="1"/>
  <c r="I146" i="11" s="1"/>
  <c r="E145" i="11"/>
  <c r="G145" i="11" s="1"/>
  <c r="H145" i="11" s="1"/>
  <c r="E144" i="11"/>
  <c r="G144" i="11" s="1"/>
  <c r="H144" i="11" s="1"/>
  <c r="E143" i="11"/>
  <c r="G143" i="11" s="1"/>
  <c r="H143" i="11" s="1"/>
  <c r="J143" i="11" s="1"/>
  <c r="E142" i="11"/>
  <c r="G142" i="11" s="1"/>
  <c r="H142" i="11" s="1"/>
  <c r="J142" i="11" s="1"/>
  <c r="E141" i="11"/>
  <c r="G141" i="11" s="1"/>
  <c r="H141" i="11" s="1"/>
  <c r="J141" i="11" s="1"/>
  <c r="E140" i="11"/>
  <c r="G140" i="11" s="1"/>
  <c r="H140" i="11" s="1"/>
  <c r="E139" i="11"/>
  <c r="G139" i="11" s="1"/>
  <c r="H139" i="11" s="1"/>
  <c r="I139" i="11" s="1"/>
  <c r="E138" i="11"/>
  <c r="G138" i="11" s="1"/>
  <c r="H138" i="11" s="1"/>
  <c r="E137" i="11"/>
  <c r="G137" i="11" s="1"/>
  <c r="H137" i="11" s="1"/>
  <c r="E136" i="11"/>
  <c r="G136" i="11" s="1"/>
  <c r="H136" i="11" s="1"/>
  <c r="I136" i="11" s="1"/>
  <c r="E135" i="11"/>
  <c r="G135" i="11" s="1"/>
  <c r="H135" i="11" s="1"/>
  <c r="E134" i="11"/>
  <c r="G134" i="11" s="1"/>
  <c r="H134" i="11" s="1"/>
  <c r="I134" i="11" s="1"/>
  <c r="E133" i="11"/>
  <c r="G133" i="11" s="1"/>
  <c r="H133" i="11" s="1"/>
  <c r="E132" i="11"/>
  <c r="G132" i="11" s="1"/>
  <c r="H132" i="11" s="1"/>
  <c r="E131" i="11"/>
  <c r="G131" i="11" s="1"/>
  <c r="H131" i="11" s="1"/>
  <c r="I131" i="11" s="1"/>
  <c r="E130" i="11"/>
  <c r="G130" i="11" s="1"/>
  <c r="H130" i="11" s="1"/>
  <c r="J130" i="11" s="1"/>
  <c r="E129" i="11"/>
  <c r="G129" i="11" s="1"/>
  <c r="H129" i="11" s="1"/>
  <c r="I129" i="11" s="1"/>
  <c r="E128" i="11"/>
  <c r="G128" i="11" s="1"/>
  <c r="H128" i="11" s="1"/>
  <c r="J128" i="11" s="1"/>
  <c r="E127" i="11"/>
  <c r="G127" i="11" s="1"/>
  <c r="H127" i="11" s="1"/>
  <c r="J127" i="11" s="1"/>
  <c r="E126" i="11"/>
  <c r="G126" i="11" s="1"/>
  <c r="H126" i="11" s="1"/>
  <c r="E125" i="11"/>
  <c r="G125" i="11" s="1"/>
  <c r="H125" i="11" s="1"/>
  <c r="E124" i="11"/>
  <c r="G124" i="11" s="1"/>
  <c r="H124" i="11" s="1"/>
  <c r="E123" i="11"/>
  <c r="G123" i="11" s="1"/>
  <c r="H123" i="11" s="1"/>
  <c r="J123" i="11" s="1"/>
  <c r="E122" i="11"/>
  <c r="G122" i="11" s="1"/>
  <c r="H122" i="11" s="1"/>
  <c r="I122" i="11" s="1"/>
  <c r="E121" i="11"/>
  <c r="G121" i="11" s="1"/>
  <c r="H121" i="11" s="1"/>
  <c r="J121" i="11" s="1"/>
  <c r="E120" i="11"/>
  <c r="G120" i="11" s="1"/>
  <c r="H120" i="11" s="1"/>
  <c r="E119" i="11"/>
  <c r="G119" i="11" s="1"/>
  <c r="H119" i="11" s="1"/>
  <c r="E118" i="11"/>
  <c r="G118" i="11" s="1"/>
  <c r="H118" i="11" s="1"/>
  <c r="E117" i="11"/>
  <c r="G117" i="11" s="1"/>
  <c r="H117" i="11" s="1"/>
  <c r="E116" i="11"/>
  <c r="G116" i="11" s="1"/>
  <c r="H116" i="11" s="1"/>
  <c r="J116" i="11" s="1"/>
  <c r="E115" i="11"/>
  <c r="G115" i="11" s="1"/>
  <c r="H115" i="11" s="1"/>
  <c r="E359" i="11"/>
  <c r="G359" i="11" s="1"/>
  <c r="H359" i="11" s="1"/>
  <c r="J359" i="11" s="1"/>
  <c r="E112" i="11"/>
  <c r="G112" i="11" s="1"/>
  <c r="H112" i="11" s="1"/>
  <c r="J112" i="11" s="1"/>
  <c r="E70" i="11"/>
  <c r="G70" i="11" s="1"/>
  <c r="H70" i="11" s="1"/>
  <c r="E68" i="11"/>
  <c r="G68" i="11" s="1"/>
  <c r="H68" i="11" s="1"/>
  <c r="J68" i="11" s="1"/>
  <c r="E67" i="11"/>
  <c r="G67" i="11" s="1"/>
  <c r="H67" i="11" s="1"/>
  <c r="E63" i="11"/>
  <c r="G63" i="11" s="1"/>
  <c r="H63" i="11" s="1"/>
  <c r="J63" i="11" s="1"/>
  <c r="E59" i="11"/>
  <c r="G59" i="11" s="1"/>
  <c r="H59" i="11" s="1"/>
  <c r="E58" i="11"/>
  <c r="G58" i="11" s="1"/>
  <c r="H58" i="11" s="1"/>
  <c r="J58" i="11" s="1"/>
  <c r="E57" i="11"/>
  <c r="G57" i="11" s="1"/>
  <c r="H57" i="11" s="1"/>
  <c r="E56" i="11"/>
  <c r="G56" i="11" s="1"/>
  <c r="H56" i="11" s="1"/>
  <c r="E53" i="11"/>
  <c r="G53" i="11" s="1"/>
  <c r="H53" i="11" s="1"/>
  <c r="E52" i="11"/>
  <c r="G52" i="11" s="1"/>
  <c r="H52" i="11" s="1"/>
  <c r="E51" i="11"/>
  <c r="G51" i="11" s="1"/>
  <c r="H51" i="11" s="1"/>
  <c r="E46" i="11"/>
  <c r="G46" i="11" s="1"/>
  <c r="H46" i="11" s="1"/>
  <c r="I46" i="11" s="1"/>
  <c r="E44" i="11"/>
  <c r="G44" i="11" s="1"/>
  <c r="H44" i="11" s="1"/>
  <c r="J44" i="11" s="1"/>
  <c r="E43" i="11"/>
  <c r="G43" i="11" s="1"/>
  <c r="H43" i="11" s="1"/>
  <c r="I43" i="11" s="1"/>
  <c r="E42" i="11"/>
  <c r="G42" i="11" s="1"/>
  <c r="H42" i="11" s="1"/>
  <c r="I42" i="11" s="1"/>
  <c r="E41" i="11"/>
  <c r="G41" i="11" s="1"/>
  <c r="H41" i="11" s="1"/>
  <c r="E38" i="11"/>
  <c r="G38" i="11" s="1"/>
  <c r="H38" i="11" s="1"/>
  <c r="J38" i="11" s="1"/>
  <c r="E37" i="11"/>
  <c r="G37" i="11" s="1"/>
  <c r="H37" i="11" s="1"/>
  <c r="E36" i="11"/>
  <c r="G36" i="11" s="1"/>
  <c r="H36" i="11" s="1"/>
  <c r="J36" i="11" s="1"/>
  <c r="E35" i="11"/>
  <c r="G35" i="11" s="1"/>
  <c r="H35" i="11" s="1"/>
  <c r="I35" i="11" s="1"/>
  <c r="E34" i="11"/>
  <c r="G34" i="11" s="1"/>
  <c r="H34" i="11" s="1"/>
  <c r="J34" i="11" s="1"/>
  <c r="E32" i="11"/>
  <c r="G32" i="11" s="1"/>
  <c r="H32" i="11" s="1"/>
  <c r="J32" i="11" s="1"/>
  <c r="E31" i="11"/>
  <c r="G31" i="11" s="1"/>
  <c r="H31" i="11" s="1"/>
  <c r="J31" i="11" s="1"/>
  <c r="E30" i="11"/>
  <c r="G30" i="11" s="1"/>
  <c r="H30" i="11" s="1"/>
  <c r="I30" i="11" s="1"/>
  <c r="E29" i="11"/>
  <c r="G29" i="11" s="1"/>
  <c r="H29" i="11" s="1"/>
  <c r="E28" i="11"/>
  <c r="G28" i="11" s="1"/>
  <c r="H28" i="11" s="1"/>
  <c r="J28" i="11" s="1"/>
  <c r="E26" i="11"/>
  <c r="G26" i="11" s="1"/>
  <c r="H26" i="11" s="1"/>
  <c r="E25" i="11"/>
  <c r="G25" i="11" s="1"/>
  <c r="H25" i="11" s="1"/>
  <c r="I25" i="11" s="1"/>
  <c r="E23" i="11"/>
  <c r="G23" i="11" s="1"/>
  <c r="H23" i="11" s="1"/>
  <c r="E22" i="11"/>
  <c r="G22" i="11" s="1"/>
  <c r="H22" i="11" s="1"/>
  <c r="J22" i="11" s="1"/>
  <c r="E21" i="11"/>
  <c r="G21" i="11" s="1"/>
  <c r="H21" i="11" s="1"/>
  <c r="J21" i="11" s="1"/>
  <c r="E20" i="11"/>
  <c r="G20" i="11" s="1"/>
  <c r="H20" i="11" s="1"/>
  <c r="I20" i="11" s="1"/>
  <c r="E18" i="11"/>
  <c r="G18" i="11" s="1"/>
  <c r="H18" i="11" s="1"/>
  <c r="I18" i="11" s="1"/>
  <c r="E17" i="11"/>
  <c r="G17" i="11" s="1"/>
  <c r="H17" i="11" s="1"/>
  <c r="E16" i="11"/>
  <c r="G16" i="11" s="1"/>
  <c r="H16" i="11" s="1"/>
  <c r="E14" i="11"/>
  <c r="G14" i="11" s="1"/>
  <c r="H14" i="11" s="1"/>
  <c r="I14" i="11" s="1"/>
  <c r="E13" i="11"/>
  <c r="G13" i="11" s="1"/>
  <c r="H13" i="11" s="1"/>
  <c r="J13" i="11" s="1"/>
  <c r="E12" i="11"/>
  <c r="G12" i="11" s="1"/>
  <c r="H12" i="11" s="1"/>
  <c r="E11" i="11"/>
  <c r="G11" i="11" s="1"/>
  <c r="H11" i="11" s="1"/>
  <c r="E87" i="11"/>
  <c r="G87" i="11" s="1"/>
  <c r="H87" i="11" s="1"/>
  <c r="I87" i="11" s="1"/>
  <c r="E84" i="11"/>
  <c r="G84" i="11" s="1"/>
  <c r="H84" i="11" s="1"/>
  <c r="E82" i="11"/>
  <c r="G82" i="11" s="1"/>
  <c r="H82" i="11" s="1"/>
  <c r="E79" i="11"/>
  <c r="G79" i="11" s="1"/>
  <c r="H79" i="11" s="1"/>
  <c r="E76" i="11"/>
  <c r="G76" i="11" s="1"/>
  <c r="H76" i="11" s="1"/>
  <c r="E74" i="11"/>
  <c r="G74" i="11" s="1"/>
  <c r="H74" i="11" s="1"/>
  <c r="J74" i="11" s="1"/>
  <c r="E311" i="12"/>
  <c r="G311" i="12" s="1"/>
  <c r="H311" i="12" s="1"/>
  <c r="E310" i="12"/>
  <c r="G310" i="12" s="1"/>
  <c r="H310" i="12" s="1"/>
  <c r="E309" i="12"/>
  <c r="G309" i="12" s="1"/>
  <c r="H309" i="12" s="1"/>
  <c r="J309" i="12" s="1"/>
  <c r="E306" i="12"/>
  <c r="G306" i="12" s="1"/>
  <c r="H306" i="12" s="1"/>
  <c r="I306" i="12" s="1"/>
  <c r="E305" i="12"/>
  <c r="G305" i="12" s="1"/>
  <c r="H305" i="12" s="1"/>
  <c r="I305" i="12" s="1"/>
  <c r="E307" i="12"/>
  <c r="G307" i="12" s="1"/>
  <c r="H307" i="12" s="1"/>
  <c r="J307" i="12" s="1"/>
  <c r="E296" i="12"/>
  <c r="G296" i="12" s="1"/>
  <c r="H296" i="12" s="1"/>
  <c r="E295" i="12"/>
  <c r="G295" i="12" s="1"/>
  <c r="H295" i="12" s="1"/>
  <c r="I295" i="12" s="1"/>
  <c r="E293" i="12"/>
  <c r="G293" i="12" s="1"/>
  <c r="H293" i="12" s="1"/>
  <c r="I293" i="12" s="1"/>
  <c r="E291" i="12"/>
  <c r="G291" i="12" s="1"/>
  <c r="H291" i="12" s="1"/>
  <c r="I291" i="12" s="1"/>
  <c r="E290" i="12"/>
  <c r="G290" i="12" s="1"/>
  <c r="H290" i="12" s="1"/>
  <c r="I290" i="12" s="1"/>
  <c r="E289" i="12"/>
  <c r="G289" i="12" s="1"/>
  <c r="H289" i="12" s="1"/>
  <c r="I289" i="12" s="1"/>
  <c r="E288" i="12"/>
  <c r="G288" i="12" s="1"/>
  <c r="H288" i="12" s="1"/>
  <c r="I288" i="12" s="1"/>
  <c r="E285" i="12"/>
  <c r="G285" i="12" s="1"/>
  <c r="H285" i="12" s="1"/>
  <c r="I285" i="12" s="1"/>
  <c r="E283" i="12"/>
  <c r="G283" i="12" s="1"/>
  <c r="H283" i="12" s="1"/>
  <c r="I283" i="12" s="1"/>
  <c r="E281" i="12"/>
  <c r="G281" i="12" s="1"/>
  <c r="H281" i="12" s="1"/>
  <c r="J281" i="12" s="1"/>
  <c r="E279" i="12"/>
  <c r="G279" i="12" s="1"/>
  <c r="H279" i="12" s="1"/>
  <c r="I279" i="12" s="1"/>
  <c r="E277" i="12"/>
  <c r="G277" i="12" s="1"/>
  <c r="H277" i="12" s="1"/>
  <c r="I277" i="12" s="1"/>
  <c r="E275" i="12"/>
  <c r="G275" i="12" s="1"/>
  <c r="H275" i="12" s="1"/>
  <c r="I275" i="12" s="1"/>
  <c r="E255" i="12"/>
  <c r="G255" i="12" s="1"/>
  <c r="H255" i="12" s="1"/>
  <c r="I255" i="12" s="1"/>
  <c r="E254" i="12"/>
  <c r="G254" i="12" s="1"/>
  <c r="H254" i="12" s="1"/>
  <c r="I254" i="12" s="1"/>
  <c r="E253" i="12"/>
  <c r="G253" i="12" s="1"/>
  <c r="H253" i="12" s="1"/>
  <c r="I253" i="12" s="1"/>
  <c r="E252" i="12"/>
  <c r="G252" i="12" s="1"/>
  <c r="H252" i="12" s="1"/>
  <c r="I252" i="12" s="1"/>
  <c r="E251" i="12"/>
  <c r="G251" i="12" s="1"/>
  <c r="H251" i="12" s="1"/>
  <c r="I251" i="12" s="1"/>
  <c r="E250" i="12"/>
  <c r="G250" i="12" s="1"/>
  <c r="H250" i="12" s="1"/>
  <c r="I250" i="12" s="1"/>
  <c r="E248" i="12"/>
  <c r="G248" i="12" s="1"/>
  <c r="H248" i="12" s="1"/>
  <c r="E247" i="12"/>
  <c r="G247" i="12" s="1"/>
  <c r="H247" i="12" s="1"/>
  <c r="J247" i="12" s="1"/>
  <c r="E246" i="12"/>
  <c r="G246" i="12" s="1"/>
  <c r="H246" i="12" s="1"/>
  <c r="E226" i="12"/>
  <c r="G226" i="12" s="1"/>
  <c r="H226" i="12" s="1"/>
  <c r="I226" i="12" s="1"/>
  <c r="E225" i="12"/>
  <c r="G225" i="12" s="1"/>
  <c r="H225" i="12" s="1"/>
  <c r="J225" i="12" s="1"/>
  <c r="E224" i="12"/>
  <c r="G224" i="12" s="1"/>
  <c r="H224" i="12" s="1"/>
  <c r="E223" i="12"/>
  <c r="G223" i="12" s="1"/>
  <c r="H223" i="12" s="1"/>
  <c r="I223" i="12" s="1"/>
  <c r="E222" i="12"/>
  <c r="G222" i="12" s="1"/>
  <c r="H222" i="12" s="1"/>
  <c r="J222" i="12" s="1"/>
  <c r="E221" i="12"/>
  <c r="G221" i="12" s="1"/>
  <c r="H221" i="12" s="1"/>
  <c r="E207" i="12"/>
  <c r="G207" i="12" s="1"/>
  <c r="H207" i="12" s="1"/>
  <c r="E206" i="12"/>
  <c r="G206" i="12" s="1"/>
  <c r="H206" i="12" s="1"/>
  <c r="E205" i="12"/>
  <c r="G205" i="12" s="1"/>
  <c r="H205" i="12" s="1"/>
  <c r="E204" i="12"/>
  <c r="G204" i="12" s="1"/>
  <c r="H204" i="12" s="1"/>
  <c r="E203" i="12"/>
  <c r="G203" i="12" s="1"/>
  <c r="H203" i="12" s="1"/>
  <c r="E202" i="12"/>
  <c r="G202" i="12" s="1"/>
  <c r="H202" i="12" s="1"/>
  <c r="I202" i="12" s="1"/>
  <c r="E201" i="12"/>
  <c r="G201" i="12" s="1"/>
  <c r="H201" i="12" s="1"/>
  <c r="E200" i="12"/>
  <c r="G200" i="12" s="1"/>
  <c r="H200" i="12" s="1"/>
  <c r="J200" i="12" s="1"/>
  <c r="E199" i="12"/>
  <c r="G199" i="12" s="1"/>
  <c r="H199" i="12" s="1"/>
  <c r="E197" i="12"/>
  <c r="G197" i="12" s="1"/>
  <c r="H197" i="12" s="1"/>
  <c r="J197" i="12" s="1"/>
  <c r="E196" i="12"/>
  <c r="G196" i="12" s="1"/>
  <c r="H196" i="12" s="1"/>
  <c r="E195" i="12"/>
  <c r="G195" i="12" s="1"/>
  <c r="H195" i="12" s="1"/>
  <c r="J195" i="12" s="1"/>
  <c r="E194" i="12"/>
  <c r="G194" i="12" s="1"/>
  <c r="H194" i="12" s="1"/>
  <c r="I194" i="12" s="1"/>
  <c r="E193" i="12"/>
  <c r="G193" i="12" s="1"/>
  <c r="H193" i="12" s="1"/>
  <c r="E192" i="12"/>
  <c r="G192" i="12" s="1"/>
  <c r="H192" i="12" s="1"/>
  <c r="E191" i="12"/>
  <c r="G191" i="12" s="1"/>
  <c r="H191" i="12" s="1"/>
  <c r="J191" i="12" s="1"/>
  <c r="E190" i="12"/>
  <c r="G190" i="12" s="1"/>
  <c r="H190" i="12" s="1"/>
  <c r="E183" i="12"/>
  <c r="G183" i="12" s="1"/>
  <c r="H183" i="12" s="1"/>
  <c r="E182" i="12"/>
  <c r="G182" i="12" s="1"/>
  <c r="H182" i="12" s="1"/>
  <c r="J182" i="12" s="1"/>
  <c r="E181" i="12"/>
  <c r="G181" i="12" s="1"/>
  <c r="H181" i="12" s="1"/>
  <c r="J181" i="12" s="1"/>
  <c r="E180" i="12"/>
  <c r="G180" i="12" s="1"/>
  <c r="H180" i="12" s="1"/>
  <c r="J180" i="12" s="1"/>
  <c r="E178" i="12"/>
  <c r="G178" i="12" s="1"/>
  <c r="H178" i="12" s="1"/>
  <c r="E176" i="12"/>
  <c r="G176" i="12" s="1"/>
  <c r="H176" i="12" s="1"/>
  <c r="E175" i="12"/>
  <c r="G175" i="12" s="1"/>
  <c r="H175" i="12" s="1"/>
  <c r="E173" i="12"/>
  <c r="G173" i="12" s="1"/>
  <c r="H173" i="12" s="1"/>
  <c r="J173" i="12" s="1"/>
  <c r="E169" i="12"/>
  <c r="G169" i="12" s="1"/>
  <c r="H169" i="12" s="1"/>
  <c r="I169" i="12" s="1"/>
  <c r="E168" i="12"/>
  <c r="G168" i="12" s="1"/>
  <c r="H168" i="12" s="1"/>
  <c r="I168" i="12" s="1"/>
  <c r="E167" i="12"/>
  <c r="G167" i="12" s="1"/>
  <c r="H167" i="12" s="1"/>
  <c r="I167" i="12" s="1"/>
  <c r="E166" i="12"/>
  <c r="G166" i="12" s="1"/>
  <c r="H166" i="12" s="1"/>
  <c r="J166" i="12" s="1"/>
  <c r="E165" i="12"/>
  <c r="G165" i="12" s="1"/>
  <c r="H165" i="12" s="1"/>
  <c r="J165" i="12" s="1"/>
  <c r="E164" i="12"/>
  <c r="G164" i="12" s="1"/>
  <c r="H164" i="12" s="1"/>
  <c r="E163" i="12"/>
  <c r="G163" i="12" s="1"/>
  <c r="H163" i="12" s="1"/>
  <c r="J163" i="12" s="1"/>
  <c r="E161" i="12"/>
  <c r="G161" i="12" s="1"/>
  <c r="H161" i="12" s="1"/>
  <c r="I161" i="12" s="1"/>
  <c r="E160" i="12"/>
  <c r="G160" i="12" s="1"/>
  <c r="H160" i="12" s="1"/>
  <c r="J160" i="12" s="1"/>
  <c r="E159" i="12"/>
  <c r="G159" i="12" s="1"/>
  <c r="H159" i="12" s="1"/>
  <c r="E158" i="12"/>
  <c r="G158" i="12" s="1"/>
  <c r="H158" i="12" s="1"/>
  <c r="E157" i="12"/>
  <c r="G157" i="12" s="1"/>
  <c r="H157" i="12" s="1"/>
  <c r="I157" i="12" s="1"/>
  <c r="E156" i="12"/>
  <c r="G156" i="12" s="1"/>
  <c r="H156" i="12" s="1"/>
  <c r="E155" i="12"/>
  <c r="G155" i="12" s="1"/>
  <c r="H155" i="12" s="1"/>
  <c r="E144" i="12"/>
  <c r="G144" i="12" s="1"/>
  <c r="H144" i="12" s="1"/>
  <c r="E143" i="12"/>
  <c r="G143" i="12" s="1"/>
  <c r="H143" i="12" s="1"/>
  <c r="J143" i="12" s="1"/>
  <c r="E142" i="12"/>
  <c r="G142" i="12" s="1"/>
  <c r="H142" i="12" s="1"/>
  <c r="E138" i="12"/>
  <c r="G138" i="12" s="1"/>
  <c r="H138" i="12" s="1"/>
  <c r="I138" i="12" s="1"/>
  <c r="E137" i="12"/>
  <c r="G137" i="12" s="1"/>
  <c r="H137" i="12" s="1"/>
  <c r="J137" i="12" s="1"/>
  <c r="E136" i="12"/>
  <c r="G136" i="12" s="1"/>
  <c r="H136" i="12" s="1"/>
  <c r="E135" i="12"/>
  <c r="G135" i="12" s="1"/>
  <c r="H135" i="12" s="1"/>
  <c r="E133" i="12"/>
  <c r="G133" i="12" s="1"/>
  <c r="H133" i="12" s="1"/>
  <c r="I133" i="12" s="1"/>
  <c r="E132" i="12"/>
  <c r="G132" i="12" s="1"/>
  <c r="H132" i="12" s="1"/>
  <c r="I132" i="12" s="1"/>
  <c r="E128" i="12"/>
  <c r="G128" i="12" s="1"/>
  <c r="H128" i="12" s="1"/>
  <c r="E127" i="12"/>
  <c r="G127" i="12" s="1"/>
  <c r="H127" i="12" s="1"/>
  <c r="J127" i="12" s="1"/>
  <c r="E120" i="12"/>
  <c r="G120" i="12" s="1"/>
  <c r="H120" i="12" s="1"/>
  <c r="E115" i="12"/>
  <c r="G115" i="12" s="1"/>
  <c r="H115" i="12" s="1"/>
  <c r="J115" i="12" s="1"/>
  <c r="E114" i="12"/>
  <c r="G114" i="12" s="1"/>
  <c r="H114" i="12" s="1"/>
  <c r="J114" i="12" s="1"/>
  <c r="E101" i="12"/>
  <c r="G101" i="12" s="1"/>
  <c r="H101" i="12" s="1"/>
  <c r="J101" i="12" s="1"/>
  <c r="E100" i="12"/>
  <c r="G100" i="12" s="1"/>
  <c r="H100" i="12" s="1"/>
  <c r="I100" i="12" s="1"/>
  <c r="E99" i="12"/>
  <c r="G99" i="12" s="1"/>
  <c r="H99" i="12" s="1"/>
  <c r="I99" i="12" s="1"/>
  <c r="E98" i="12"/>
  <c r="G98" i="12" s="1"/>
  <c r="H98" i="12" s="1"/>
  <c r="J98" i="12" s="1"/>
  <c r="E97" i="12"/>
  <c r="G97" i="12" s="1"/>
  <c r="H97" i="12" s="1"/>
  <c r="E96" i="12"/>
  <c r="G96" i="12" s="1"/>
  <c r="H96" i="12" s="1"/>
  <c r="J96" i="12" s="1"/>
  <c r="E91" i="12"/>
  <c r="G91" i="12" s="1"/>
  <c r="H91" i="12" s="1"/>
  <c r="E90" i="12"/>
  <c r="G90" i="12" s="1"/>
  <c r="H90" i="12" s="1"/>
  <c r="J90" i="12" s="1"/>
  <c r="E85" i="12"/>
  <c r="G85" i="12" s="1"/>
  <c r="H85" i="12" s="1"/>
  <c r="I85" i="12" s="1"/>
  <c r="E84" i="12"/>
  <c r="G84" i="12" s="1"/>
  <c r="H84" i="12" s="1"/>
  <c r="E80" i="12"/>
  <c r="G80" i="12" s="1"/>
  <c r="H80" i="12" s="1"/>
  <c r="J80" i="12" s="1"/>
  <c r="E79" i="12"/>
  <c r="G79" i="12" s="1"/>
  <c r="H79" i="12" s="1"/>
  <c r="I79" i="12" s="1"/>
  <c r="E78" i="12"/>
  <c r="G78" i="12" s="1"/>
  <c r="H78" i="12" s="1"/>
  <c r="E71" i="12"/>
  <c r="G71" i="12" s="1"/>
  <c r="H71" i="12" s="1"/>
  <c r="E66" i="12"/>
  <c r="G66" i="12" s="1"/>
  <c r="H66" i="12" s="1"/>
  <c r="J66" i="12" s="1"/>
  <c r="E65" i="12"/>
  <c r="G65" i="12" s="1"/>
  <c r="H65" i="12" s="1"/>
  <c r="I65" i="12" s="1"/>
  <c r="E64" i="12"/>
  <c r="G64" i="12" s="1"/>
  <c r="H64" i="12" s="1"/>
  <c r="I64" i="12" s="1"/>
  <c r="E63" i="12"/>
  <c r="G63" i="12" s="1"/>
  <c r="H63" i="12" s="1"/>
  <c r="E62" i="12"/>
  <c r="G62" i="12" s="1"/>
  <c r="H62" i="12" s="1"/>
  <c r="J62" i="12" s="1"/>
  <c r="E61" i="12"/>
  <c r="G61" i="12" s="1"/>
  <c r="H61" i="12" s="1"/>
  <c r="J61" i="12" s="1"/>
  <c r="E57" i="12"/>
  <c r="G57" i="12" s="1"/>
  <c r="H57" i="12" s="1"/>
  <c r="E56" i="12"/>
  <c r="G56" i="12" s="1"/>
  <c r="H56" i="12" s="1"/>
  <c r="J56" i="12" s="1"/>
  <c r="E55" i="12"/>
  <c r="G55" i="12" s="1"/>
  <c r="H55" i="12" s="1"/>
  <c r="E54" i="12"/>
  <c r="G54" i="12" s="1"/>
  <c r="H54" i="12" s="1"/>
  <c r="E53" i="12"/>
  <c r="G53" i="12" s="1"/>
  <c r="H53" i="12" s="1"/>
  <c r="E52" i="12"/>
  <c r="G52" i="12" s="1"/>
  <c r="H52" i="12" s="1"/>
  <c r="E51" i="12"/>
  <c r="G51" i="12" s="1"/>
  <c r="H51" i="12" s="1"/>
  <c r="E50" i="12"/>
  <c r="G50" i="12" s="1"/>
  <c r="H50" i="12" s="1"/>
  <c r="E49" i="12"/>
  <c r="G49" i="12" s="1"/>
  <c r="H49" i="12" s="1"/>
  <c r="J49" i="12" s="1"/>
  <c r="E48" i="12"/>
  <c r="G48" i="12" s="1"/>
  <c r="H48" i="12" s="1"/>
  <c r="J48" i="12" s="1"/>
  <c r="E47" i="12"/>
  <c r="G47" i="12" s="1"/>
  <c r="H47" i="12" s="1"/>
  <c r="E42" i="12"/>
  <c r="G42" i="12" s="1"/>
  <c r="H42" i="12" s="1"/>
  <c r="J42" i="12" s="1"/>
  <c r="E41" i="12"/>
  <c r="G41" i="12" s="1"/>
  <c r="H41" i="12" s="1"/>
  <c r="I41" i="12" s="1"/>
  <c r="E40" i="12"/>
  <c r="G40" i="12" s="1"/>
  <c r="H40" i="12" s="1"/>
  <c r="E39" i="12"/>
  <c r="G39" i="12" s="1"/>
  <c r="H39" i="12" s="1"/>
  <c r="E38" i="12"/>
  <c r="G38" i="12" s="1"/>
  <c r="H38" i="12" s="1"/>
  <c r="J38" i="12" s="1"/>
  <c r="E37" i="12"/>
  <c r="G37" i="12" s="1"/>
  <c r="H37" i="12" s="1"/>
  <c r="J37" i="12" s="1"/>
  <c r="E36" i="12"/>
  <c r="G36" i="12" s="1"/>
  <c r="H36" i="12" s="1"/>
  <c r="J36" i="12" s="1"/>
  <c r="E35" i="12"/>
  <c r="G35" i="12" s="1"/>
  <c r="H35" i="12" s="1"/>
  <c r="E34" i="12"/>
  <c r="G34" i="12" s="1"/>
  <c r="H34" i="12" s="1"/>
  <c r="E28" i="12"/>
  <c r="G28" i="12" s="1"/>
  <c r="H28" i="12" s="1"/>
  <c r="E27" i="12"/>
  <c r="G27" i="12" s="1"/>
  <c r="H27" i="12" s="1"/>
  <c r="E26" i="12"/>
  <c r="G26" i="12" s="1"/>
  <c r="H26" i="12" s="1"/>
  <c r="E25" i="12"/>
  <c r="G25" i="12" s="1"/>
  <c r="H25" i="12" s="1"/>
  <c r="I25" i="12" s="1"/>
  <c r="E24" i="12"/>
  <c r="G24" i="12" s="1"/>
  <c r="H24" i="12" s="1"/>
  <c r="E19" i="12"/>
  <c r="G19" i="12" s="1"/>
  <c r="H19" i="12" s="1"/>
  <c r="E18" i="12"/>
  <c r="G18" i="12" s="1"/>
  <c r="H18" i="12" s="1"/>
  <c r="E17" i="12"/>
  <c r="G17" i="12" s="1"/>
  <c r="H17" i="12" s="1"/>
  <c r="I17" i="12" s="1"/>
  <c r="E16" i="12"/>
  <c r="G16" i="12" s="1"/>
  <c r="H16" i="12" s="1"/>
  <c r="I16" i="12" s="1"/>
  <c r="E11" i="12"/>
  <c r="G11" i="12" s="1"/>
  <c r="H11" i="12" s="1"/>
  <c r="I11" i="12" s="1"/>
  <c r="E214" i="12"/>
  <c r="G214" i="12" s="1"/>
  <c r="H214" i="12" s="1"/>
  <c r="I214" i="12" s="1"/>
  <c r="E31" i="13"/>
  <c r="G31" i="13" s="1"/>
  <c r="H31" i="13" s="1"/>
  <c r="I31" i="13" s="1"/>
  <c r="E28" i="13"/>
  <c r="G28" i="13" s="1"/>
  <c r="H28" i="13" s="1"/>
  <c r="I28" i="13" s="1"/>
  <c r="E25" i="13"/>
  <c r="G25" i="13" s="1"/>
  <c r="H25" i="13" s="1"/>
  <c r="I25" i="13" s="1"/>
  <c r="E23" i="13"/>
  <c r="G23" i="13" s="1"/>
  <c r="H23" i="13" s="1"/>
  <c r="I23" i="13" s="1"/>
  <c r="E20" i="13"/>
  <c r="G20" i="13" s="1"/>
  <c r="H20" i="13" s="1"/>
  <c r="I20" i="13" s="1"/>
  <c r="E17" i="13"/>
  <c r="G17" i="13" s="1"/>
  <c r="H17" i="13" s="1"/>
  <c r="I17" i="13" s="1"/>
  <c r="E14" i="13"/>
  <c r="G14" i="13" s="1"/>
  <c r="H14" i="13" s="1"/>
  <c r="I14" i="13" s="1"/>
  <c r="E12" i="13"/>
  <c r="G12" i="13" s="1"/>
  <c r="H12" i="13" s="1"/>
  <c r="I12" i="13" s="1"/>
  <c r="E10" i="13"/>
  <c r="G10" i="13" s="1"/>
  <c r="H10" i="13" s="1"/>
  <c r="I10" i="13" s="1"/>
  <c r="E8" i="13"/>
  <c r="G8" i="13" s="1"/>
  <c r="H8" i="13" s="1"/>
  <c r="I8" i="13" s="1"/>
  <c r="E17" i="14"/>
  <c r="G17" i="14" s="1"/>
  <c r="H17" i="14" s="1"/>
  <c r="I17" i="14" s="1"/>
  <c r="E15" i="14"/>
  <c r="G15" i="14" s="1"/>
  <c r="H15" i="14" s="1"/>
  <c r="I15" i="14" s="1"/>
  <c r="E12" i="14"/>
  <c r="G12" i="14" s="1"/>
  <c r="H12" i="14" s="1"/>
  <c r="I12" i="14" s="1"/>
  <c r="E9" i="14"/>
  <c r="G9" i="14" s="1"/>
  <c r="H9" i="14" s="1"/>
  <c r="I9" i="14" s="1"/>
  <c r="E44" i="15"/>
  <c r="G44" i="15" s="1"/>
  <c r="H44" i="15" s="1"/>
  <c r="J44" i="15" s="1"/>
  <c r="E42" i="15"/>
  <c r="G42" i="15" s="1"/>
  <c r="H42" i="15" s="1"/>
  <c r="J42" i="15" s="1"/>
  <c r="E38" i="15"/>
  <c r="G38" i="15" s="1"/>
  <c r="H38" i="15" s="1"/>
  <c r="J38" i="15" s="1"/>
  <c r="E34" i="15"/>
  <c r="G34" i="15" s="1"/>
  <c r="H34" i="15" s="1"/>
  <c r="J34" i="15" s="1"/>
  <c r="E31" i="15"/>
  <c r="G31" i="15" s="1"/>
  <c r="H31" i="15" s="1"/>
  <c r="J31" i="15" s="1"/>
  <c r="E28" i="15"/>
  <c r="G28" i="15" s="1"/>
  <c r="H28" i="15" s="1"/>
  <c r="J28" i="15" s="1"/>
  <c r="E25" i="15"/>
  <c r="G25" i="15" s="1"/>
  <c r="H25" i="15" s="1"/>
  <c r="J25" i="15" s="1"/>
  <c r="E22" i="15"/>
  <c r="G22" i="15" s="1"/>
  <c r="H22" i="15" s="1"/>
  <c r="J22" i="15" s="1"/>
  <c r="E20" i="15"/>
  <c r="G20" i="15" s="1"/>
  <c r="H20" i="15" s="1"/>
  <c r="I20" i="15" s="1"/>
  <c r="E16" i="15"/>
  <c r="G16" i="15" s="1"/>
  <c r="H16" i="15" s="1"/>
  <c r="E14" i="15"/>
  <c r="G14" i="15" s="1"/>
  <c r="H14" i="15" s="1"/>
  <c r="J14" i="15" s="1"/>
  <c r="E9" i="15"/>
  <c r="G9" i="15" s="1"/>
  <c r="H9" i="15" s="1"/>
  <c r="E352" i="3"/>
  <c r="G352" i="3" s="1"/>
  <c r="H352" i="3" s="1"/>
  <c r="E476" i="3"/>
  <c r="G476" i="3" s="1"/>
  <c r="H476" i="3" s="1"/>
  <c r="E475" i="3"/>
  <c r="G475" i="3" s="1"/>
  <c r="H475" i="3" s="1"/>
  <c r="I475" i="3" s="1"/>
  <c r="E474" i="3"/>
  <c r="G474" i="3" s="1"/>
  <c r="H474" i="3" s="1"/>
  <c r="J474" i="3" s="1"/>
  <c r="E473" i="3"/>
  <c r="G473" i="3" s="1"/>
  <c r="H473" i="3" s="1"/>
  <c r="I473" i="3" s="1"/>
  <c r="E472" i="3"/>
  <c r="G472" i="3" s="1"/>
  <c r="H472" i="3" s="1"/>
  <c r="I472" i="3" s="1"/>
  <c r="E471" i="3"/>
  <c r="G471" i="3" s="1"/>
  <c r="H471" i="3" s="1"/>
  <c r="E470" i="3"/>
  <c r="G470" i="3" s="1"/>
  <c r="H470" i="3" s="1"/>
  <c r="E469" i="3"/>
  <c r="G469" i="3" s="1"/>
  <c r="H469" i="3" s="1"/>
  <c r="I469" i="3" s="1"/>
  <c r="E465" i="3"/>
  <c r="G465" i="3" s="1"/>
  <c r="H465" i="3" s="1"/>
  <c r="I465" i="3" s="1"/>
  <c r="E464" i="3"/>
  <c r="G464" i="3" s="1"/>
  <c r="H464" i="3" s="1"/>
  <c r="E457" i="3"/>
  <c r="G457" i="3" s="1"/>
  <c r="H457" i="3" s="1"/>
  <c r="I457" i="3" s="1"/>
  <c r="E451" i="3"/>
  <c r="G451" i="3" s="1"/>
  <c r="H451" i="3" s="1"/>
  <c r="I451" i="3" s="1"/>
  <c r="E437" i="3"/>
  <c r="G437" i="3" s="1"/>
  <c r="H437" i="3" s="1"/>
  <c r="E436" i="3"/>
  <c r="G436" i="3" s="1"/>
  <c r="H436" i="3" s="1"/>
  <c r="E428" i="3"/>
  <c r="G428" i="3" s="1"/>
  <c r="H428" i="3" s="1"/>
  <c r="J428" i="3" s="1"/>
  <c r="E421" i="3"/>
  <c r="G421" i="3" s="1"/>
  <c r="H421" i="3" s="1"/>
  <c r="E419" i="3"/>
  <c r="G419" i="3" s="1"/>
  <c r="H419" i="3" s="1"/>
  <c r="E417" i="3"/>
  <c r="G417" i="3" s="1"/>
  <c r="H417" i="3" s="1"/>
  <c r="E415" i="3"/>
  <c r="G415" i="3" s="1"/>
  <c r="H415" i="3" s="1"/>
  <c r="E397" i="3"/>
  <c r="G397" i="3" s="1"/>
  <c r="H397" i="3" s="1"/>
  <c r="J397" i="3" s="1"/>
  <c r="E369" i="3"/>
  <c r="G369" i="3" s="1"/>
  <c r="H369" i="3" s="1"/>
  <c r="E368" i="3"/>
  <c r="G368" i="3" s="1"/>
  <c r="H368" i="3" s="1"/>
  <c r="I368" i="3" s="1"/>
  <c r="E355" i="3"/>
  <c r="G355" i="3" s="1"/>
  <c r="H355" i="3" s="1"/>
  <c r="E353" i="3"/>
  <c r="G353" i="3" s="1"/>
  <c r="H353" i="3" s="1"/>
  <c r="I353" i="3" s="1"/>
  <c r="E351" i="3"/>
  <c r="G351" i="3" s="1"/>
  <c r="H351" i="3" s="1"/>
  <c r="E350" i="3"/>
  <c r="G350" i="3" s="1"/>
  <c r="H350" i="3" s="1"/>
  <c r="I350" i="3" s="1"/>
  <c r="E343" i="3"/>
  <c r="G343" i="3" s="1"/>
  <c r="H343" i="3" s="1"/>
  <c r="J343" i="3" s="1"/>
  <c r="E336" i="3"/>
  <c r="G336" i="3" s="1"/>
  <c r="H336" i="3" s="1"/>
  <c r="J336" i="3" s="1"/>
  <c r="E320" i="3"/>
  <c r="G320" i="3" s="1"/>
  <c r="H320" i="3" s="1"/>
  <c r="E298" i="3"/>
  <c r="G298" i="3" s="1"/>
  <c r="H298" i="3" s="1"/>
  <c r="J298" i="3" s="1"/>
  <c r="E297" i="3"/>
  <c r="G297" i="3" s="1"/>
  <c r="H297" i="3" s="1"/>
  <c r="E256" i="3"/>
  <c r="G256" i="3" s="1"/>
  <c r="H256" i="3" s="1"/>
  <c r="J256" i="3" s="1"/>
  <c r="E255" i="3"/>
  <c r="G255" i="3" s="1"/>
  <c r="H255" i="3" s="1"/>
  <c r="E254" i="3"/>
  <c r="G254" i="3" s="1"/>
  <c r="H254" i="3" s="1"/>
  <c r="I254" i="3" s="1"/>
  <c r="E253" i="3"/>
  <c r="G253" i="3" s="1"/>
  <c r="H253" i="3" s="1"/>
  <c r="J253" i="3" s="1"/>
  <c r="E249" i="3"/>
  <c r="G249" i="3" s="1"/>
  <c r="H249" i="3" s="1"/>
  <c r="E248" i="3"/>
  <c r="G248" i="3" s="1"/>
  <c r="H248" i="3" s="1"/>
  <c r="E247" i="3"/>
  <c r="G247" i="3" s="1"/>
  <c r="H247" i="3" s="1"/>
  <c r="E246" i="3"/>
  <c r="G246" i="3" s="1"/>
  <c r="H246" i="3" s="1"/>
  <c r="J246" i="3" s="1"/>
  <c r="E239" i="3"/>
  <c r="G239" i="3" s="1"/>
  <c r="H239" i="3" s="1"/>
  <c r="E200" i="3"/>
  <c r="G200" i="3" s="1"/>
  <c r="H200" i="3" s="1"/>
  <c r="J200" i="3" s="1"/>
  <c r="E199" i="3"/>
  <c r="G199" i="3" s="1"/>
  <c r="H199" i="3" s="1"/>
  <c r="I199" i="3" s="1"/>
  <c r="E198" i="3"/>
  <c r="G198" i="3" s="1"/>
  <c r="H198" i="3" s="1"/>
  <c r="E141" i="3"/>
  <c r="G141" i="3" s="1"/>
  <c r="H141" i="3" s="1"/>
  <c r="I141" i="3" s="1"/>
  <c r="E136" i="3"/>
  <c r="G136" i="3" s="1"/>
  <c r="H136" i="3" s="1"/>
  <c r="I136" i="3" s="1"/>
  <c r="E135" i="3"/>
  <c r="G135" i="3" s="1"/>
  <c r="H135" i="3" s="1"/>
  <c r="I135" i="3" s="1"/>
  <c r="E389" i="3"/>
  <c r="G389" i="3" s="1"/>
  <c r="H389" i="3" s="1"/>
  <c r="I389" i="3" s="1"/>
  <c r="E388" i="3"/>
  <c r="G388" i="3" s="1"/>
  <c r="H388" i="3" s="1"/>
  <c r="I388" i="3" s="1"/>
  <c r="E387" i="3"/>
  <c r="G387" i="3" s="1"/>
  <c r="H387" i="3" s="1"/>
  <c r="I387" i="3" s="1"/>
  <c r="E371" i="3"/>
  <c r="G371" i="3" s="1"/>
  <c r="H371" i="3" s="1"/>
  <c r="I371" i="3" s="1"/>
  <c r="E370" i="3"/>
  <c r="G370" i="3" s="1"/>
  <c r="H370" i="3" s="1"/>
  <c r="I370" i="3" s="1"/>
  <c r="E347" i="3"/>
  <c r="G347" i="3" s="1"/>
  <c r="H347" i="3" s="1"/>
  <c r="E300" i="3"/>
  <c r="G300" i="3" s="1"/>
  <c r="H300" i="3" s="1"/>
  <c r="I300" i="3" s="1"/>
  <c r="E299" i="3"/>
  <c r="G299" i="3" s="1"/>
  <c r="H299" i="3" s="1"/>
  <c r="I299" i="3" s="1"/>
  <c r="E257" i="3"/>
  <c r="G257" i="3" s="1"/>
  <c r="H257" i="3" s="1"/>
  <c r="I257" i="3" s="1"/>
  <c r="E252" i="3"/>
  <c r="G252" i="3" s="1"/>
  <c r="H252" i="3" s="1"/>
  <c r="I252" i="3" s="1"/>
  <c r="E251" i="3"/>
  <c r="G251" i="3" s="1"/>
  <c r="H251" i="3" s="1"/>
  <c r="I251" i="3" s="1"/>
  <c r="E250" i="3"/>
  <c r="G250" i="3" s="1"/>
  <c r="H250" i="3" s="1"/>
  <c r="I250" i="3" s="1"/>
  <c r="E202" i="3"/>
  <c r="G202" i="3" s="1"/>
  <c r="H202" i="3" s="1"/>
  <c r="I202" i="3" s="1"/>
  <c r="E201" i="3"/>
  <c r="G201" i="3" s="1"/>
  <c r="H201" i="3" s="1"/>
  <c r="I201" i="3" s="1"/>
  <c r="E140" i="3"/>
  <c r="G140" i="3" s="1"/>
  <c r="H140" i="3" s="1"/>
  <c r="I140" i="3" s="1"/>
  <c r="E139" i="3"/>
  <c r="G139" i="3" s="1"/>
  <c r="H139" i="3" s="1"/>
  <c r="I139" i="3" s="1"/>
  <c r="E138" i="3"/>
  <c r="G138" i="3" s="1"/>
  <c r="H138" i="3" s="1"/>
  <c r="I138" i="3" s="1"/>
  <c r="E137" i="3"/>
  <c r="G137" i="3" s="1"/>
  <c r="H137" i="3" s="1"/>
  <c r="I137" i="3" s="1"/>
  <c r="E481" i="3"/>
  <c r="G481" i="3" s="1"/>
  <c r="H481" i="3" s="1"/>
  <c r="E478" i="3"/>
  <c r="G478" i="3" s="1"/>
  <c r="H478" i="3" s="1"/>
  <c r="E359" i="3"/>
  <c r="G359" i="3" s="1"/>
  <c r="H359" i="3" s="1"/>
  <c r="I359" i="3" s="1"/>
  <c r="E357" i="3"/>
  <c r="G357" i="3" s="1"/>
  <c r="H357" i="3" s="1"/>
  <c r="E356" i="3"/>
  <c r="G356" i="3" s="1"/>
  <c r="H356" i="3" s="1"/>
  <c r="I356" i="3" s="1"/>
  <c r="E354" i="3"/>
  <c r="G354" i="3" s="1"/>
  <c r="H354" i="3" s="1"/>
  <c r="I354" i="3" s="1"/>
  <c r="E184" i="4"/>
  <c r="G184" i="4" s="1"/>
  <c r="H184" i="4" s="1"/>
  <c r="I184" i="4" s="1"/>
  <c r="E180" i="4"/>
  <c r="G180" i="4" s="1"/>
  <c r="H180" i="4" s="1"/>
  <c r="J180" i="4" s="1"/>
  <c r="E178" i="4"/>
  <c r="G178" i="4" s="1"/>
  <c r="H178" i="4" s="1"/>
  <c r="E176" i="4"/>
  <c r="G176" i="4" s="1"/>
  <c r="H176" i="4" s="1"/>
  <c r="I176" i="4" s="1"/>
  <c r="E174" i="4"/>
  <c r="G174" i="4" s="1"/>
  <c r="H174" i="4" s="1"/>
  <c r="E170" i="4"/>
  <c r="G170" i="4" s="1"/>
  <c r="H170" i="4" s="1"/>
  <c r="E165" i="4"/>
  <c r="G165" i="4" s="1"/>
  <c r="H165" i="4" s="1"/>
  <c r="I165" i="4" s="1"/>
  <c r="E160" i="4"/>
  <c r="G160" i="4" s="1"/>
  <c r="H160" i="4" s="1"/>
  <c r="J160" i="4" s="1"/>
  <c r="E155" i="4"/>
  <c r="G155" i="4" s="1"/>
  <c r="H155" i="4" s="1"/>
  <c r="J155" i="4" s="1"/>
  <c r="E150" i="4"/>
  <c r="G150" i="4" s="1"/>
  <c r="H150" i="4" s="1"/>
  <c r="I150" i="4" s="1"/>
  <c r="E146" i="4"/>
  <c r="G146" i="4" s="1"/>
  <c r="H146" i="4" s="1"/>
  <c r="J146" i="4" s="1"/>
  <c r="E141" i="4"/>
  <c r="G141" i="4" s="1"/>
  <c r="H141" i="4" s="1"/>
  <c r="J141" i="4" s="1"/>
  <c r="E139" i="4"/>
  <c r="G139" i="4" s="1"/>
  <c r="H139" i="4" s="1"/>
  <c r="J139" i="4" s="1"/>
  <c r="E134" i="4"/>
  <c r="G134" i="4" s="1"/>
  <c r="H134" i="4" s="1"/>
  <c r="I134" i="4" s="1"/>
  <c r="E130" i="4"/>
  <c r="G130" i="4" s="1"/>
  <c r="H130" i="4" s="1"/>
  <c r="J130" i="4" s="1"/>
  <c r="E126" i="4"/>
  <c r="G126" i="4" s="1"/>
  <c r="H126" i="4" s="1"/>
  <c r="I126" i="4" s="1"/>
  <c r="E122" i="4"/>
  <c r="G122" i="4" s="1"/>
  <c r="H122" i="4" s="1"/>
  <c r="E118" i="4"/>
  <c r="G118" i="4" s="1"/>
  <c r="H118" i="4" s="1"/>
  <c r="E112" i="4"/>
  <c r="G112" i="4" s="1"/>
  <c r="H112" i="4" s="1"/>
  <c r="I112" i="4" s="1"/>
  <c r="E108" i="4"/>
  <c r="G108" i="4" s="1"/>
  <c r="H108" i="4" s="1"/>
  <c r="J108" i="4" s="1"/>
  <c r="E104" i="4"/>
  <c r="G104" i="4" s="1"/>
  <c r="H104" i="4" s="1"/>
  <c r="I104" i="4" s="1"/>
  <c r="E48" i="4"/>
  <c r="G48" i="4" s="1"/>
  <c r="H48" i="4" s="1"/>
  <c r="I48" i="4" s="1"/>
  <c r="E40" i="4"/>
  <c r="G40" i="4" s="1"/>
  <c r="H40" i="4" s="1"/>
  <c r="I40" i="4" s="1"/>
  <c r="G100" i="4"/>
  <c r="H100" i="4" s="1"/>
  <c r="I100" i="4" s="1"/>
  <c r="E97" i="4"/>
  <c r="G97" i="4" s="1"/>
  <c r="H97" i="4" s="1"/>
  <c r="I97" i="4" s="1"/>
  <c r="E95" i="4"/>
  <c r="G95" i="4" s="1"/>
  <c r="H95" i="4" s="1"/>
  <c r="I95" i="4" s="1"/>
  <c r="E91" i="4"/>
  <c r="G91" i="4" s="1"/>
  <c r="H91" i="4" s="1"/>
  <c r="I91" i="4" s="1"/>
  <c r="E90" i="4"/>
  <c r="G90" i="4" s="1"/>
  <c r="H90" i="4" s="1"/>
  <c r="I90" i="4" s="1"/>
  <c r="E83" i="4"/>
  <c r="G83" i="4" s="1"/>
  <c r="H83" i="4" s="1"/>
  <c r="I83" i="4" s="1"/>
  <c r="E79" i="4"/>
  <c r="G79" i="4" s="1"/>
  <c r="H79" i="4" s="1"/>
  <c r="I79" i="4" s="1"/>
  <c r="E73" i="4"/>
  <c r="G73" i="4" s="1"/>
  <c r="H73" i="4" s="1"/>
  <c r="I73" i="4" s="1"/>
  <c r="E67" i="4"/>
  <c r="G67" i="4" s="1"/>
  <c r="H67" i="4" s="1"/>
  <c r="I67" i="4" s="1"/>
  <c r="E61" i="4"/>
  <c r="G61" i="4" s="1"/>
  <c r="H61" i="4" s="1"/>
  <c r="I61" i="4" s="1"/>
  <c r="E34" i="4"/>
  <c r="G34" i="4" s="1"/>
  <c r="H34" i="4" s="1"/>
  <c r="I34" i="4" s="1"/>
  <c r="E32" i="4"/>
  <c r="G32" i="4" s="1"/>
  <c r="H32" i="4" s="1"/>
  <c r="I32" i="4" s="1"/>
  <c r="E24" i="4"/>
  <c r="G24" i="4" s="1"/>
  <c r="H24" i="4" s="1"/>
  <c r="I24" i="4" s="1"/>
  <c r="E18" i="4"/>
  <c r="G18" i="4" s="1"/>
  <c r="H18" i="4" s="1"/>
  <c r="I18" i="4" s="1"/>
  <c r="E8" i="4"/>
  <c r="G8" i="4" s="1"/>
  <c r="E131" i="5"/>
  <c r="G131" i="5" s="1"/>
  <c r="H131" i="5" s="1"/>
  <c r="I131" i="5" s="1"/>
  <c r="E129" i="5"/>
  <c r="G129" i="5" s="1"/>
  <c r="H129" i="5" s="1"/>
  <c r="J129" i="5" s="1"/>
  <c r="E128" i="5"/>
  <c r="G128" i="5" s="1"/>
  <c r="H128" i="5" s="1"/>
  <c r="E127" i="5"/>
  <c r="G127" i="5" s="1"/>
  <c r="H127" i="5" s="1"/>
  <c r="E126" i="5"/>
  <c r="G126" i="5" s="1"/>
  <c r="H126" i="5" s="1"/>
  <c r="E124" i="5"/>
  <c r="G124" i="5" s="1"/>
  <c r="H124" i="5" s="1"/>
  <c r="E122" i="5"/>
  <c r="G122" i="5" s="1"/>
  <c r="H122" i="5" s="1"/>
  <c r="I122" i="5" s="1"/>
  <c r="E121" i="5"/>
  <c r="G121" i="5" s="1"/>
  <c r="H121" i="5" s="1"/>
  <c r="E120" i="5"/>
  <c r="G120" i="5" s="1"/>
  <c r="H120" i="5" s="1"/>
  <c r="J120" i="5" s="1"/>
  <c r="E119" i="5"/>
  <c r="G119" i="5" s="1"/>
  <c r="H119" i="5" s="1"/>
  <c r="E117" i="5"/>
  <c r="G117" i="5" s="1"/>
  <c r="H117" i="5" s="1"/>
  <c r="J117" i="5" s="1"/>
  <c r="E115" i="5"/>
  <c r="G115" i="5" s="1"/>
  <c r="H115" i="5" s="1"/>
  <c r="I115" i="5" s="1"/>
  <c r="E114" i="5"/>
  <c r="G114" i="5" s="1"/>
  <c r="H114" i="5" s="1"/>
  <c r="E113" i="5"/>
  <c r="G113" i="5" s="1"/>
  <c r="H113" i="5" s="1"/>
  <c r="E112" i="5"/>
  <c r="G112" i="5" s="1"/>
  <c r="H112" i="5" s="1"/>
  <c r="I112" i="5" s="1"/>
  <c r="E110" i="5"/>
  <c r="G110" i="5" s="1"/>
  <c r="H110" i="5" s="1"/>
  <c r="E184" i="5"/>
  <c r="G184" i="5" s="1"/>
  <c r="H184" i="5" s="1"/>
  <c r="E183" i="5"/>
  <c r="G183" i="5" s="1"/>
  <c r="H183" i="5" s="1"/>
  <c r="E182" i="5"/>
  <c r="G182" i="5" s="1"/>
  <c r="H182" i="5" s="1"/>
  <c r="E181" i="5"/>
  <c r="G181" i="5" s="1"/>
  <c r="H181" i="5" s="1"/>
  <c r="E180" i="5"/>
  <c r="G180" i="5" s="1"/>
  <c r="H180" i="5" s="1"/>
  <c r="E171" i="5"/>
  <c r="G171" i="5" s="1"/>
  <c r="H171" i="5" s="1"/>
  <c r="I171" i="5" s="1"/>
  <c r="E190" i="5"/>
  <c r="G190" i="5" s="1"/>
  <c r="H190" i="5" s="1"/>
  <c r="I190" i="5" s="1"/>
  <c r="E189" i="5"/>
  <c r="G189" i="5" s="1"/>
  <c r="H189" i="5" s="1"/>
  <c r="I189" i="5" s="1"/>
  <c r="E188" i="5"/>
  <c r="G188" i="5" s="1"/>
  <c r="H188" i="5" s="1"/>
  <c r="I188" i="5" s="1"/>
  <c r="E187" i="5"/>
  <c r="G187" i="5" s="1"/>
  <c r="H187" i="5" s="1"/>
  <c r="I187" i="5" s="1"/>
  <c r="E179" i="5"/>
  <c r="G179" i="5" s="1"/>
  <c r="H179" i="5" s="1"/>
  <c r="I179" i="5" s="1"/>
  <c r="E178" i="5"/>
  <c r="G178" i="5" s="1"/>
  <c r="H178" i="5" s="1"/>
  <c r="I178" i="5" s="1"/>
  <c r="E177" i="5"/>
  <c r="G177" i="5" s="1"/>
  <c r="H177" i="5" s="1"/>
  <c r="I177" i="5" s="1"/>
  <c r="E176" i="5"/>
  <c r="G176" i="5" s="1"/>
  <c r="H176" i="5" s="1"/>
  <c r="I176" i="5" s="1"/>
  <c r="E173" i="5"/>
  <c r="G173" i="5" s="1"/>
  <c r="H173" i="5" s="1"/>
  <c r="I173" i="5" s="1"/>
  <c r="E170" i="5"/>
  <c r="G170" i="5" s="1"/>
  <c r="H170" i="5" s="1"/>
  <c r="I170" i="5" s="1"/>
  <c r="E94" i="5"/>
  <c r="G94" i="5" s="1"/>
  <c r="H94" i="5" s="1"/>
  <c r="E89" i="5"/>
  <c r="G89" i="5" s="1"/>
  <c r="H89" i="5" s="1"/>
  <c r="E78" i="5"/>
  <c r="G78" i="5" s="1"/>
  <c r="H78" i="5" s="1"/>
  <c r="J78" i="5" s="1"/>
  <c r="E71" i="5"/>
  <c r="G71" i="5" s="1"/>
  <c r="H71" i="5" s="1"/>
  <c r="E68" i="5"/>
  <c r="G68" i="5" s="1"/>
  <c r="H68" i="5" s="1"/>
  <c r="I68" i="5" s="1"/>
  <c r="E63" i="5"/>
  <c r="G63" i="5" s="1"/>
  <c r="H63" i="5" s="1"/>
  <c r="I63" i="5" s="1"/>
  <c r="E58" i="5"/>
  <c r="G58" i="5" s="1"/>
  <c r="H58" i="5" s="1"/>
  <c r="I58" i="5" s="1"/>
  <c r="E53" i="5"/>
  <c r="G53" i="5" s="1"/>
  <c r="H53" i="5" s="1"/>
  <c r="I53" i="5" s="1"/>
  <c r="E49" i="5"/>
  <c r="G49" i="5" s="1"/>
  <c r="H49" i="5" s="1"/>
  <c r="E46" i="5"/>
  <c r="G46" i="5" s="1"/>
  <c r="H46" i="5" s="1"/>
  <c r="I46" i="5" s="1"/>
  <c r="E29" i="5"/>
  <c r="G29" i="5" s="1"/>
  <c r="H29" i="5" s="1"/>
  <c r="J29" i="5" s="1"/>
  <c r="E17" i="5"/>
  <c r="G17" i="5" s="1"/>
  <c r="H17" i="5" s="1"/>
  <c r="J17" i="5" s="1"/>
  <c r="E13" i="5"/>
  <c r="G13" i="5" s="1"/>
  <c r="H13" i="5" s="1"/>
  <c r="E85" i="5"/>
  <c r="G85" i="5" s="1"/>
  <c r="H85" i="5" s="1"/>
  <c r="I85" i="5" s="1"/>
  <c r="E80" i="5"/>
  <c r="G80" i="5" s="1"/>
  <c r="H80" i="5" s="1"/>
  <c r="I80" i="5" s="1"/>
  <c r="E74" i="5"/>
  <c r="G74" i="5" s="1"/>
  <c r="H74" i="5" s="1"/>
  <c r="I74" i="5" s="1"/>
  <c r="E60" i="5"/>
  <c r="G60" i="5" s="1"/>
  <c r="H60" i="5" s="1"/>
  <c r="I60" i="5" s="1"/>
  <c r="E40" i="5"/>
  <c r="G40" i="5" s="1"/>
  <c r="H40" i="5" s="1"/>
  <c r="I40" i="5" s="1"/>
  <c r="E36" i="5"/>
  <c r="G36" i="5" s="1"/>
  <c r="H36" i="5" s="1"/>
  <c r="I36" i="5" s="1"/>
  <c r="E32" i="5"/>
  <c r="G32" i="5" s="1"/>
  <c r="H32" i="5" s="1"/>
  <c r="I32" i="5" s="1"/>
  <c r="E25" i="5"/>
  <c r="G25" i="5" s="1"/>
  <c r="H25" i="5" s="1"/>
  <c r="I25" i="5" s="1"/>
  <c r="E21" i="5"/>
  <c r="G21" i="5" s="1"/>
  <c r="H21" i="5" s="1"/>
  <c r="I21" i="5" s="1"/>
  <c r="E9" i="5"/>
  <c r="G9" i="5" s="1"/>
  <c r="H9" i="5" s="1"/>
  <c r="I9" i="5" s="1"/>
  <c r="E535" i="6"/>
  <c r="G535" i="6" s="1"/>
  <c r="H535" i="6" s="1"/>
  <c r="E532" i="6"/>
  <c r="G532" i="6" s="1"/>
  <c r="H532" i="6" s="1"/>
  <c r="J532" i="6" s="1"/>
  <c r="E529" i="6"/>
  <c r="G529" i="6" s="1"/>
  <c r="H529" i="6" s="1"/>
  <c r="E527" i="6"/>
  <c r="G527" i="6" s="1"/>
  <c r="H527" i="6" s="1"/>
  <c r="E525" i="6"/>
  <c r="G525" i="6" s="1"/>
  <c r="H525" i="6" s="1"/>
  <c r="E517" i="6"/>
  <c r="G517" i="6" s="1"/>
  <c r="H517" i="6" s="1"/>
  <c r="J517" i="6" s="1"/>
  <c r="E507" i="6"/>
  <c r="G507" i="6" s="1"/>
  <c r="H507" i="6" s="1"/>
  <c r="E502" i="6"/>
  <c r="G502" i="6" s="1"/>
  <c r="H502" i="6" s="1"/>
  <c r="I502" i="6" s="1"/>
  <c r="E499" i="6"/>
  <c r="G499" i="6" s="1"/>
  <c r="H499" i="6" s="1"/>
  <c r="E493" i="6"/>
  <c r="G493" i="6" s="1"/>
  <c r="H493" i="6" s="1"/>
  <c r="I493" i="6" s="1"/>
  <c r="E491" i="6"/>
  <c r="G491" i="6" s="1"/>
  <c r="H491" i="6" s="1"/>
  <c r="I491" i="6" s="1"/>
  <c r="E485" i="6"/>
  <c r="G485" i="6" s="1"/>
  <c r="H485" i="6" s="1"/>
  <c r="I485" i="6" s="1"/>
  <c r="E481" i="6"/>
  <c r="G481" i="6" s="1"/>
  <c r="H481" i="6" s="1"/>
  <c r="E480" i="6"/>
  <c r="G480" i="6" s="1"/>
  <c r="H480" i="6" s="1"/>
  <c r="E477" i="6"/>
  <c r="G477" i="6" s="1"/>
  <c r="H477" i="6" s="1"/>
  <c r="J477" i="6" s="1"/>
  <c r="E476" i="6"/>
  <c r="G476" i="6" s="1"/>
  <c r="H476" i="6" s="1"/>
  <c r="E474" i="6"/>
  <c r="G474" i="6" s="1"/>
  <c r="H474" i="6" s="1"/>
  <c r="E436" i="6"/>
  <c r="G436" i="6" s="1"/>
  <c r="H436" i="6" s="1"/>
  <c r="E429" i="6"/>
  <c r="G429" i="6" s="1"/>
  <c r="H429" i="6" s="1"/>
  <c r="J429" i="6" s="1"/>
  <c r="E426" i="6"/>
  <c r="G426" i="6" s="1"/>
  <c r="H426" i="6" s="1"/>
  <c r="I426" i="6" s="1"/>
  <c r="E386" i="6"/>
  <c r="G386" i="6" s="1"/>
  <c r="H386" i="6" s="1"/>
  <c r="I386" i="6" s="1"/>
  <c r="E382" i="6"/>
  <c r="G382" i="6" s="1"/>
  <c r="H382" i="6" s="1"/>
  <c r="E377" i="6"/>
  <c r="G377" i="6" s="1"/>
  <c r="H377" i="6" s="1"/>
  <c r="E372" i="6"/>
  <c r="G372" i="6" s="1"/>
  <c r="H372" i="6" s="1"/>
  <c r="E366" i="6"/>
  <c r="G366" i="6" s="1"/>
  <c r="H366" i="6" s="1"/>
  <c r="E362" i="6"/>
  <c r="G362" i="6" s="1"/>
  <c r="H362" i="6" s="1"/>
  <c r="E361" i="6"/>
  <c r="G361" i="6" s="1"/>
  <c r="H361" i="6" s="1"/>
  <c r="I361" i="6" s="1"/>
  <c r="E357" i="6"/>
  <c r="G357" i="6" s="1"/>
  <c r="H357" i="6" s="1"/>
  <c r="E356" i="6"/>
  <c r="G356" i="6" s="1"/>
  <c r="H356" i="6" s="1"/>
  <c r="I356" i="6" s="1"/>
  <c r="E342" i="6"/>
  <c r="G342" i="6" s="1"/>
  <c r="H342" i="6" s="1"/>
  <c r="I342" i="6" s="1"/>
  <c r="E341" i="6"/>
  <c r="G341" i="6" s="1"/>
  <c r="H341" i="6" s="1"/>
  <c r="E332" i="6"/>
  <c r="G332" i="6" s="1"/>
  <c r="H332" i="6" s="1"/>
  <c r="E331" i="6"/>
  <c r="G331" i="6" s="1"/>
  <c r="H331" i="6" s="1"/>
  <c r="E320" i="6"/>
  <c r="G320" i="6" s="1"/>
  <c r="H320" i="6" s="1"/>
  <c r="I320" i="6" s="1"/>
  <c r="E319" i="6"/>
  <c r="G319" i="6" s="1"/>
  <c r="H319" i="6" s="1"/>
  <c r="I319" i="6" s="1"/>
  <c r="E304" i="6"/>
  <c r="G304" i="6" s="1"/>
  <c r="H304" i="6" s="1"/>
  <c r="J304" i="6" s="1"/>
  <c r="E303" i="6"/>
  <c r="G303" i="6" s="1"/>
  <c r="H303" i="6" s="1"/>
  <c r="I303" i="6" s="1"/>
  <c r="E291" i="6"/>
  <c r="G291" i="6" s="1"/>
  <c r="H291" i="6" s="1"/>
  <c r="I291" i="6" s="1"/>
  <c r="E287" i="6"/>
  <c r="G287" i="6" s="1"/>
  <c r="H287" i="6" s="1"/>
  <c r="E177" i="6"/>
  <c r="G177" i="6" s="1"/>
  <c r="H177" i="6" s="1"/>
  <c r="I177" i="6" s="1"/>
  <c r="E176" i="6"/>
  <c r="G176" i="6" s="1"/>
  <c r="H176" i="6" s="1"/>
  <c r="J176" i="6" s="1"/>
  <c r="E175" i="6"/>
  <c r="G175" i="6" s="1"/>
  <c r="H175" i="6" s="1"/>
  <c r="J175" i="6" s="1"/>
  <c r="E174" i="6"/>
  <c r="G174" i="6" s="1"/>
  <c r="H174" i="6" s="1"/>
  <c r="I174" i="6" s="1"/>
  <c r="E168" i="6"/>
  <c r="G168" i="6" s="1"/>
  <c r="H168" i="6" s="1"/>
  <c r="J168" i="6" s="1"/>
  <c r="E523" i="6"/>
  <c r="G523" i="6" s="1"/>
  <c r="H523" i="6" s="1"/>
  <c r="I523" i="6" s="1"/>
  <c r="E483" i="6"/>
  <c r="G483" i="6" s="1"/>
  <c r="H483" i="6" s="1"/>
  <c r="I483" i="6" s="1"/>
  <c r="E482" i="6"/>
  <c r="G482" i="6" s="1"/>
  <c r="H482" i="6" s="1"/>
  <c r="I482" i="6" s="1"/>
  <c r="E434" i="6"/>
  <c r="G434" i="6" s="1"/>
  <c r="H434" i="6" s="1"/>
  <c r="I434" i="6" s="1"/>
  <c r="E431" i="6"/>
  <c r="G431" i="6" s="1"/>
  <c r="H431" i="6" s="1"/>
  <c r="I431" i="6" s="1"/>
  <c r="E421" i="6"/>
  <c r="G421" i="6" s="1"/>
  <c r="H421" i="6" s="1"/>
  <c r="I421" i="6" s="1"/>
  <c r="E419" i="6"/>
  <c r="G419" i="6" s="1"/>
  <c r="H419" i="6" s="1"/>
  <c r="I419" i="6" s="1"/>
  <c r="E417" i="6"/>
  <c r="G417" i="6" s="1"/>
  <c r="H417" i="6" s="1"/>
  <c r="I417" i="6" s="1"/>
  <c r="E415" i="6"/>
  <c r="G415" i="6" s="1"/>
  <c r="H415" i="6" s="1"/>
  <c r="I415" i="6" s="1"/>
  <c r="E413" i="6"/>
  <c r="G413" i="6" s="1"/>
  <c r="H413" i="6" s="1"/>
  <c r="I413" i="6" s="1"/>
  <c r="E411" i="6"/>
  <c r="G411" i="6" s="1"/>
  <c r="H411" i="6" s="1"/>
  <c r="I411" i="6" s="1"/>
  <c r="E409" i="6"/>
  <c r="G409" i="6" s="1"/>
  <c r="H409" i="6" s="1"/>
  <c r="I409" i="6" s="1"/>
  <c r="E393" i="6"/>
  <c r="G393" i="6" s="1"/>
  <c r="H393" i="6" s="1"/>
  <c r="I393" i="6" s="1"/>
  <c r="E391" i="6"/>
  <c r="G391" i="6" s="1"/>
  <c r="H391" i="6" s="1"/>
  <c r="I391" i="6" s="1"/>
  <c r="E384" i="6"/>
  <c r="G384" i="6" s="1"/>
  <c r="H384" i="6" s="1"/>
  <c r="I384" i="6" s="1"/>
  <c r="E383" i="6"/>
  <c r="G383" i="6" s="1"/>
  <c r="H383" i="6" s="1"/>
  <c r="I383" i="6" s="1"/>
  <c r="E379" i="6"/>
  <c r="G379" i="6" s="1"/>
  <c r="H379" i="6" s="1"/>
  <c r="I379" i="6" s="1"/>
  <c r="E378" i="6"/>
  <c r="G378" i="6" s="1"/>
  <c r="H378" i="6" s="1"/>
  <c r="I378" i="6" s="1"/>
  <c r="E374" i="6"/>
  <c r="G374" i="6" s="1"/>
  <c r="H374" i="6" s="1"/>
  <c r="I374" i="6" s="1"/>
  <c r="E373" i="6"/>
  <c r="G373" i="6" s="1"/>
  <c r="H373" i="6" s="1"/>
  <c r="I373" i="6" s="1"/>
  <c r="E368" i="6"/>
  <c r="G368" i="6" s="1"/>
  <c r="H368" i="6" s="1"/>
  <c r="I368" i="6" s="1"/>
  <c r="E367" i="6"/>
  <c r="G367" i="6" s="1"/>
  <c r="H367" i="6" s="1"/>
  <c r="I367" i="6" s="1"/>
  <c r="E364" i="6"/>
  <c r="G364" i="6" s="1"/>
  <c r="H364" i="6" s="1"/>
  <c r="I364" i="6" s="1"/>
  <c r="E363" i="6"/>
  <c r="G363" i="6" s="1"/>
  <c r="H363" i="6" s="1"/>
  <c r="I363" i="6" s="1"/>
  <c r="E358" i="6"/>
  <c r="G358" i="6" s="1"/>
  <c r="H358" i="6" s="1"/>
  <c r="I358" i="6" s="1"/>
  <c r="E349" i="6"/>
  <c r="G349" i="6" s="1"/>
  <c r="H349" i="6" s="1"/>
  <c r="I349" i="6" s="1"/>
  <c r="E348" i="6"/>
  <c r="G348" i="6" s="1"/>
  <c r="H348" i="6" s="1"/>
  <c r="I348" i="6" s="1"/>
  <c r="E347" i="6"/>
  <c r="G347" i="6" s="1"/>
  <c r="H347" i="6" s="1"/>
  <c r="I347" i="6" s="1"/>
  <c r="E346" i="6"/>
  <c r="G346" i="6" s="1"/>
  <c r="H346" i="6" s="1"/>
  <c r="I346" i="6" s="1"/>
  <c r="E345" i="6"/>
  <c r="G345" i="6" s="1"/>
  <c r="H345" i="6" s="1"/>
  <c r="I345" i="6" s="1"/>
  <c r="E338" i="6"/>
  <c r="G338" i="6" s="1"/>
  <c r="H338" i="6" s="1"/>
  <c r="I338" i="6" s="1"/>
  <c r="E337" i="6"/>
  <c r="G337" i="6" s="1"/>
  <c r="H337" i="6" s="1"/>
  <c r="I337" i="6" s="1"/>
  <c r="E336" i="6"/>
  <c r="G336" i="6" s="1"/>
  <c r="H336" i="6" s="1"/>
  <c r="I336" i="6" s="1"/>
  <c r="E333" i="6"/>
  <c r="G333" i="6" s="1"/>
  <c r="H333" i="6" s="1"/>
  <c r="I333" i="6" s="1"/>
  <c r="E328" i="6"/>
  <c r="G328" i="6" s="1"/>
  <c r="H328" i="6" s="1"/>
  <c r="I328" i="6" s="1"/>
  <c r="E327" i="6"/>
  <c r="G327" i="6" s="1"/>
  <c r="H327" i="6" s="1"/>
  <c r="I327" i="6" s="1"/>
  <c r="E326" i="6"/>
  <c r="G326" i="6" s="1"/>
  <c r="H326" i="6" s="1"/>
  <c r="I326" i="6" s="1"/>
  <c r="E325" i="6"/>
  <c r="G325" i="6" s="1"/>
  <c r="H325" i="6" s="1"/>
  <c r="I325" i="6" s="1"/>
  <c r="E324" i="6"/>
  <c r="G324" i="6" s="1"/>
  <c r="H324" i="6" s="1"/>
  <c r="I324" i="6" s="1"/>
  <c r="E321" i="6"/>
  <c r="G321" i="6" s="1"/>
  <c r="H321" i="6" s="1"/>
  <c r="I321" i="6" s="1"/>
  <c r="E314" i="6"/>
  <c r="G314" i="6" s="1"/>
  <c r="H314" i="6" s="1"/>
  <c r="I314" i="6" s="1"/>
  <c r="E313" i="6"/>
  <c r="G313" i="6" s="1"/>
  <c r="H313" i="6" s="1"/>
  <c r="I313" i="6" s="1"/>
  <c r="E312" i="6"/>
  <c r="G312" i="6" s="1"/>
  <c r="H312" i="6" s="1"/>
  <c r="I312" i="6" s="1"/>
  <c r="E311" i="6"/>
  <c r="G311" i="6" s="1"/>
  <c r="H311" i="6" s="1"/>
  <c r="I311" i="6" s="1"/>
  <c r="E310" i="6"/>
  <c r="G310" i="6" s="1"/>
  <c r="H310" i="6" s="1"/>
  <c r="I310" i="6" s="1"/>
  <c r="E309" i="6"/>
  <c r="G309" i="6" s="1"/>
  <c r="H309" i="6" s="1"/>
  <c r="I309" i="6" s="1"/>
  <c r="E308" i="6"/>
  <c r="G308" i="6" s="1"/>
  <c r="H308" i="6" s="1"/>
  <c r="I308" i="6" s="1"/>
  <c r="E305" i="6"/>
  <c r="G305" i="6" s="1"/>
  <c r="H305" i="6" s="1"/>
  <c r="I305" i="6" s="1"/>
  <c r="E300" i="6"/>
  <c r="G300" i="6" s="1"/>
  <c r="H300" i="6" s="1"/>
  <c r="I300" i="6" s="1"/>
  <c r="E299" i="6"/>
  <c r="G299" i="6" s="1"/>
  <c r="H299" i="6" s="1"/>
  <c r="I299" i="6" s="1"/>
  <c r="E298" i="6"/>
  <c r="G298" i="6" s="1"/>
  <c r="H298" i="6" s="1"/>
  <c r="I298" i="6" s="1"/>
  <c r="E297" i="6"/>
  <c r="G297" i="6" s="1"/>
  <c r="H297" i="6" s="1"/>
  <c r="I297" i="6" s="1"/>
  <c r="E296" i="6"/>
  <c r="G296" i="6" s="1"/>
  <c r="H296" i="6" s="1"/>
  <c r="I296" i="6" s="1"/>
  <c r="E295" i="6"/>
  <c r="G295" i="6" s="1"/>
  <c r="H295" i="6" s="1"/>
  <c r="I295" i="6" s="1"/>
  <c r="E294" i="6"/>
  <c r="G294" i="6" s="1"/>
  <c r="H294" i="6" s="1"/>
  <c r="I294" i="6" s="1"/>
  <c r="E154" i="6"/>
  <c r="G154" i="6" s="1"/>
  <c r="H154" i="6" s="1"/>
  <c r="I154" i="6" s="1"/>
  <c r="E153" i="6"/>
  <c r="G153" i="6" s="1"/>
  <c r="H153" i="6" s="1"/>
  <c r="I153" i="6" s="1"/>
  <c r="E152" i="6"/>
  <c r="G152" i="6" s="1"/>
  <c r="H152" i="6" s="1"/>
  <c r="I152" i="6" s="1"/>
  <c r="E104" i="6"/>
  <c r="G104" i="6" s="1"/>
  <c r="H104" i="6" s="1"/>
  <c r="J104" i="6" s="1"/>
  <c r="E103" i="6"/>
  <c r="G103" i="6" s="1"/>
  <c r="H103" i="6" s="1"/>
  <c r="I103" i="6" s="1"/>
  <c r="E102" i="6"/>
  <c r="G102" i="6" s="1"/>
  <c r="H102" i="6" s="1"/>
  <c r="I102" i="6" s="1"/>
  <c r="E101" i="6"/>
  <c r="G101" i="6" s="1"/>
  <c r="H101" i="6" s="1"/>
  <c r="E97" i="6"/>
  <c r="G97" i="6" s="1"/>
  <c r="H97" i="6" s="1"/>
  <c r="E96" i="6"/>
  <c r="G96" i="6" s="1"/>
  <c r="H96" i="6" s="1"/>
  <c r="I96" i="6" s="1"/>
  <c r="E92" i="6"/>
  <c r="G92" i="6" s="1"/>
  <c r="H92" i="6" s="1"/>
  <c r="E91" i="6"/>
  <c r="G91" i="6" s="1"/>
  <c r="H91" i="6" s="1"/>
  <c r="I91" i="6" s="1"/>
  <c r="E90" i="6"/>
  <c r="G90" i="6" s="1"/>
  <c r="H90" i="6" s="1"/>
  <c r="I90" i="6" s="1"/>
  <c r="E57" i="6"/>
  <c r="G57" i="6" s="1"/>
  <c r="H57" i="6" s="1"/>
  <c r="J57" i="6" s="1"/>
  <c r="E56" i="6"/>
  <c r="G56" i="6" s="1"/>
  <c r="H56" i="6" s="1"/>
  <c r="E53" i="6"/>
  <c r="G53" i="6" s="1"/>
  <c r="H53" i="6" s="1"/>
  <c r="E52" i="6"/>
  <c r="G52" i="6" s="1"/>
  <c r="H52" i="6" s="1"/>
  <c r="J52" i="6" s="1"/>
  <c r="E88" i="6"/>
  <c r="G88" i="6" s="1"/>
  <c r="H88" i="6" s="1"/>
  <c r="I88" i="6" s="1"/>
  <c r="E87" i="6"/>
  <c r="G87" i="6" s="1"/>
  <c r="H87" i="6" s="1"/>
  <c r="I87" i="6" s="1"/>
  <c r="E84" i="6"/>
  <c r="G84" i="6" s="1"/>
  <c r="H84" i="6" s="1"/>
  <c r="I84" i="6" s="1"/>
  <c r="E83" i="6"/>
  <c r="G83" i="6" s="1"/>
  <c r="H83" i="6" s="1"/>
  <c r="I83" i="6" s="1"/>
  <c r="E80" i="6"/>
  <c r="G80" i="6" s="1"/>
  <c r="H80" i="6" s="1"/>
  <c r="I80" i="6" s="1"/>
  <c r="E78" i="6"/>
  <c r="G78" i="6" s="1"/>
  <c r="H78" i="6" s="1"/>
  <c r="I78" i="6" s="1"/>
  <c r="E75" i="6"/>
  <c r="G75" i="6" s="1"/>
  <c r="H75" i="6" s="1"/>
  <c r="I75" i="6" s="1"/>
  <c r="E578" i="6"/>
  <c r="G578" i="6" s="1"/>
  <c r="H578" i="6" s="1"/>
  <c r="I578" i="6" s="1"/>
  <c r="E577" i="6"/>
  <c r="G577" i="6" s="1"/>
  <c r="H577" i="6" s="1"/>
  <c r="I577" i="6" s="1"/>
  <c r="E575" i="6"/>
  <c r="G575" i="6" s="1"/>
  <c r="H575" i="6" s="1"/>
  <c r="I575" i="6" s="1"/>
  <c r="E574" i="6"/>
  <c r="G574" i="6" s="1"/>
  <c r="H574" i="6" s="1"/>
  <c r="I574" i="6" s="1"/>
  <c r="E569" i="6"/>
  <c r="G569" i="6" s="1"/>
  <c r="H569" i="6" s="1"/>
  <c r="I569" i="6" s="1"/>
  <c r="E568" i="6"/>
  <c r="G568" i="6" s="1"/>
  <c r="H568" i="6" s="1"/>
  <c r="I568" i="6" s="1"/>
  <c r="E567" i="6"/>
  <c r="G567" i="6" s="1"/>
  <c r="H567" i="6" s="1"/>
  <c r="I567" i="6" s="1"/>
  <c r="E566" i="6"/>
  <c r="G566" i="6" s="1"/>
  <c r="H566" i="6" s="1"/>
  <c r="I566" i="6" s="1"/>
  <c r="E560" i="6"/>
  <c r="G560" i="6" s="1"/>
  <c r="H560" i="6" s="1"/>
  <c r="I560" i="6" s="1"/>
  <c r="E558" i="6"/>
  <c r="G558" i="6" s="1"/>
  <c r="H558" i="6" s="1"/>
  <c r="I558" i="6" s="1"/>
  <c r="E556" i="6"/>
  <c r="G556" i="6" s="1"/>
  <c r="H556" i="6" s="1"/>
  <c r="I556" i="6" s="1"/>
  <c r="E554" i="6"/>
  <c r="G554" i="6" s="1"/>
  <c r="H554" i="6" s="1"/>
  <c r="I554" i="6" s="1"/>
  <c r="E553" i="6"/>
  <c r="G553" i="6" s="1"/>
  <c r="H553" i="6" s="1"/>
  <c r="I553" i="6" s="1"/>
  <c r="E552" i="6"/>
  <c r="G552" i="6" s="1"/>
  <c r="H552" i="6" s="1"/>
  <c r="I552" i="6" s="1"/>
  <c r="E113" i="6"/>
  <c r="G113" i="6" s="1"/>
  <c r="H113" i="6" s="1"/>
  <c r="E111" i="6"/>
  <c r="G111" i="6" s="1"/>
  <c r="H111" i="6" s="1"/>
  <c r="J111" i="6" s="1"/>
  <c r="E359" i="7"/>
  <c r="G359" i="7" s="1"/>
  <c r="H359" i="7" s="1"/>
  <c r="J359" i="7" s="1"/>
  <c r="E629" i="7"/>
  <c r="G629" i="7" s="1"/>
  <c r="H629" i="7" s="1"/>
  <c r="I629" i="7" s="1"/>
  <c r="E518" i="7"/>
  <c r="G518" i="7" s="1"/>
  <c r="H518" i="7" s="1"/>
  <c r="I518" i="7" s="1"/>
  <c r="E516" i="7"/>
  <c r="G516" i="7" s="1"/>
  <c r="H516" i="7" s="1"/>
  <c r="E686" i="7"/>
  <c r="G686" i="7" s="1"/>
  <c r="H686" i="7" s="1"/>
  <c r="I686" i="7" s="1"/>
  <c r="E682" i="7"/>
  <c r="G682" i="7" s="1"/>
  <c r="H682" i="7" s="1"/>
  <c r="I682" i="7" s="1"/>
  <c r="E680" i="7"/>
  <c r="G680" i="7" s="1"/>
  <c r="H680" i="7" s="1"/>
  <c r="I680" i="7" s="1"/>
  <c r="E677" i="7"/>
  <c r="G677" i="7" s="1"/>
  <c r="H677" i="7" s="1"/>
  <c r="I677" i="7" s="1"/>
  <c r="E675" i="7"/>
  <c r="G675" i="7" s="1"/>
  <c r="H675" i="7" s="1"/>
  <c r="I675" i="7" s="1"/>
  <c r="E674" i="7"/>
  <c r="G674" i="7" s="1"/>
  <c r="H674" i="7" s="1"/>
  <c r="I674" i="7" s="1"/>
  <c r="E672" i="7"/>
  <c r="G672" i="7" s="1"/>
  <c r="H672" i="7" s="1"/>
  <c r="I672" i="7" s="1"/>
  <c r="E671" i="7"/>
  <c r="G671" i="7" s="1"/>
  <c r="H671" i="7" s="1"/>
  <c r="I671" i="7" s="1"/>
  <c r="E669" i="7"/>
  <c r="G669" i="7" s="1"/>
  <c r="H669" i="7" s="1"/>
  <c r="I669" i="7" s="1"/>
  <c r="E668" i="7"/>
  <c r="G668" i="7" s="1"/>
  <c r="H668" i="7" s="1"/>
  <c r="I668" i="7" s="1"/>
  <c r="E666" i="7"/>
  <c r="G666" i="7" s="1"/>
  <c r="H666" i="7" s="1"/>
  <c r="I666" i="7" s="1"/>
  <c r="E665" i="7"/>
  <c r="G665" i="7" s="1"/>
  <c r="H665" i="7" s="1"/>
  <c r="I665" i="7" s="1"/>
  <c r="E663" i="7"/>
  <c r="G663" i="7" s="1"/>
  <c r="H663" i="7" s="1"/>
  <c r="I663" i="7" s="1"/>
  <c r="E662" i="7"/>
  <c r="G662" i="7" s="1"/>
  <c r="H662" i="7" s="1"/>
  <c r="I662" i="7" s="1"/>
  <c r="E660" i="7"/>
  <c r="G660" i="7" s="1"/>
  <c r="H660" i="7" s="1"/>
  <c r="I660" i="7" s="1"/>
  <c r="E659" i="7"/>
  <c r="G659" i="7" s="1"/>
  <c r="H659" i="7" s="1"/>
  <c r="I659" i="7" s="1"/>
  <c r="E657" i="7"/>
  <c r="G657" i="7" s="1"/>
  <c r="H657" i="7" s="1"/>
  <c r="I657" i="7" s="1"/>
  <c r="E654" i="7"/>
  <c r="G654" i="7" s="1"/>
  <c r="H654" i="7" s="1"/>
  <c r="I654" i="7" s="1"/>
  <c r="E652" i="7"/>
  <c r="G652" i="7" s="1"/>
  <c r="H652" i="7" s="1"/>
  <c r="I652" i="7" s="1"/>
  <c r="E650" i="7"/>
  <c r="G650" i="7" s="1"/>
  <c r="H650" i="7" s="1"/>
  <c r="I650" i="7" s="1"/>
  <c r="E648" i="7"/>
  <c r="G648" i="7" s="1"/>
  <c r="H648" i="7" s="1"/>
  <c r="I648" i="7" s="1"/>
  <c r="E647" i="7"/>
  <c r="G647" i="7" s="1"/>
  <c r="H647" i="7" s="1"/>
  <c r="I647" i="7" s="1"/>
  <c r="E645" i="7"/>
  <c r="G645" i="7" s="1"/>
  <c r="H645" i="7" s="1"/>
  <c r="I645" i="7" s="1"/>
  <c r="E644" i="7"/>
  <c r="G644" i="7" s="1"/>
  <c r="H644" i="7" s="1"/>
  <c r="I644" i="7" s="1"/>
  <c r="E642" i="7"/>
  <c r="G642" i="7" s="1"/>
  <c r="H642" i="7" s="1"/>
  <c r="I642" i="7" s="1"/>
  <c r="E641" i="7"/>
  <c r="G641" i="7" s="1"/>
  <c r="H641" i="7" s="1"/>
  <c r="I641" i="7" s="1"/>
  <c r="E637" i="7"/>
  <c r="G637" i="7" s="1"/>
  <c r="H637" i="7" s="1"/>
  <c r="I637" i="7" s="1"/>
  <c r="E634" i="7"/>
  <c r="G634" i="7" s="1"/>
  <c r="H634" i="7" s="1"/>
  <c r="I634" i="7" s="1"/>
  <c r="E633" i="7"/>
  <c r="G633" i="7" s="1"/>
  <c r="H633" i="7" s="1"/>
  <c r="I633" i="7" s="1"/>
  <c r="E626" i="7"/>
  <c r="G626" i="7" s="1"/>
  <c r="H626" i="7" s="1"/>
  <c r="I626" i="7" s="1"/>
  <c r="E623" i="7"/>
  <c r="G623" i="7" s="1"/>
  <c r="H623" i="7" s="1"/>
  <c r="I623" i="7" s="1"/>
  <c r="E620" i="7"/>
  <c r="G620" i="7" s="1"/>
  <c r="H620" i="7" s="1"/>
  <c r="I620" i="7" s="1"/>
  <c r="E617" i="7"/>
  <c r="G617" i="7" s="1"/>
  <c r="H617" i="7" s="1"/>
  <c r="I617" i="7" s="1"/>
  <c r="E609" i="7"/>
  <c r="G609" i="7" s="1"/>
  <c r="H609" i="7" s="1"/>
  <c r="I609" i="7" s="1"/>
  <c r="E578" i="7"/>
  <c r="G578" i="7" s="1"/>
  <c r="H578" i="7" s="1"/>
  <c r="I578" i="7" s="1"/>
  <c r="E570" i="7"/>
  <c r="G570" i="7" s="1"/>
  <c r="H570" i="7" s="1"/>
  <c r="I570" i="7" s="1"/>
  <c r="E562" i="7"/>
  <c r="G562" i="7" s="1"/>
  <c r="H562" i="7" s="1"/>
  <c r="I562" i="7" s="1"/>
  <c r="E555" i="7"/>
  <c r="G555" i="7" s="1"/>
  <c r="H555" i="7" s="1"/>
  <c r="I555" i="7" s="1"/>
  <c r="E531" i="7"/>
  <c r="G531" i="7" s="1"/>
  <c r="H531" i="7" s="1"/>
  <c r="I531" i="7" s="1"/>
  <c r="E392" i="7"/>
  <c r="G392" i="7" s="1"/>
  <c r="H392" i="7" s="1"/>
  <c r="E297" i="7"/>
  <c r="G297" i="7" s="1"/>
  <c r="H297" i="7" s="1"/>
  <c r="J297" i="7" s="1"/>
  <c r="E296" i="7"/>
  <c r="G296" i="7" s="1"/>
  <c r="H296" i="7" s="1"/>
  <c r="E295" i="7"/>
  <c r="G295" i="7" s="1"/>
  <c r="H295" i="7" s="1"/>
  <c r="I295" i="7" s="1"/>
  <c r="E291" i="7"/>
  <c r="G291" i="7" s="1"/>
  <c r="H291" i="7" s="1"/>
  <c r="E290" i="7"/>
  <c r="G290" i="7" s="1"/>
  <c r="H290" i="7" s="1"/>
  <c r="J290" i="7" s="1"/>
  <c r="E289" i="7"/>
  <c r="G289" i="7" s="1"/>
  <c r="H289" i="7" s="1"/>
  <c r="I289" i="7" s="1"/>
  <c r="E459" i="7"/>
  <c r="G459" i="7" s="1"/>
  <c r="H459" i="7" s="1"/>
  <c r="I459" i="7" s="1"/>
  <c r="E444" i="7"/>
  <c r="G444" i="7" s="1"/>
  <c r="H444" i="7" s="1"/>
  <c r="I444" i="7" s="1"/>
  <c r="E442" i="7"/>
  <c r="G442" i="7" s="1"/>
  <c r="H442" i="7" s="1"/>
  <c r="I442" i="7" s="1"/>
  <c r="E440" i="7"/>
  <c r="G440" i="7" s="1"/>
  <c r="H440" i="7" s="1"/>
  <c r="I440" i="7" s="1"/>
  <c r="E438" i="7"/>
  <c r="G438" i="7" s="1"/>
  <c r="H438" i="7" s="1"/>
  <c r="I438" i="7" s="1"/>
  <c r="E394" i="7"/>
  <c r="G394" i="7" s="1"/>
  <c r="H394" i="7" s="1"/>
  <c r="I394" i="7" s="1"/>
  <c r="E383" i="7"/>
  <c r="G383" i="7" s="1"/>
  <c r="H383" i="7" s="1"/>
  <c r="I383" i="7" s="1"/>
  <c r="E370" i="7"/>
  <c r="G370" i="7" s="1"/>
  <c r="H370" i="7" s="1"/>
  <c r="I370" i="7" s="1"/>
  <c r="E367" i="7"/>
  <c r="G367" i="7" s="1"/>
  <c r="H367" i="7" s="1"/>
  <c r="I367" i="7" s="1"/>
  <c r="E364" i="7"/>
  <c r="G364" i="7" s="1"/>
  <c r="H364" i="7" s="1"/>
  <c r="I364" i="7" s="1"/>
  <c r="E362" i="7"/>
  <c r="G362" i="7" s="1"/>
  <c r="H362" i="7" s="1"/>
  <c r="I362" i="7" s="1"/>
  <c r="E352" i="7"/>
  <c r="G352" i="7" s="1"/>
  <c r="H352" i="7" s="1"/>
  <c r="I352" i="7" s="1"/>
  <c r="E348" i="7"/>
  <c r="G348" i="7" s="1"/>
  <c r="H348" i="7" s="1"/>
  <c r="I348" i="7" s="1"/>
  <c r="E345" i="7"/>
  <c r="G345" i="7" s="1"/>
  <c r="H345" i="7" s="1"/>
  <c r="I345" i="7" s="1"/>
  <c r="E342" i="7"/>
  <c r="G342" i="7" s="1"/>
  <c r="H342" i="7" s="1"/>
  <c r="I342" i="7" s="1"/>
  <c r="E339" i="7"/>
  <c r="G339" i="7" s="1"/>
  <c r="H339" i="7" s="1"/>
  <c r="I339" i="7" s="1"/>
  <c r="E336" i="7"/>
  <c r="G336" i="7" s="1"/>
  <c r="H336" i="7" s="1"/>
  <c r="I336" i="7" s="1"/>
  <c r="E327" i="7"/>
  <c r="G327" i="7" s="1"/>
  <c r="H327" i="7" s="1"/>
  <c r="I327" i="7" s="1"/>
  <c r="E324" i="7"/>
  <c r="G324" i="7" s="1"/>
  <c r="H324" i="7" s="1"/>
  <c r="I324" i="7" s="1"/>
  <c r="E321" i="7"/>
  <c r="G321" i="7" s="1"/>
  <c r="H321" i="7" s="1"/>
  <c r="I321" i="7" s="1"/>
  <c r="E318" i="7"/>
  <c r="G318" i="7" s="1"/>
  <c r="H318" i="7" s="1"/>
  <c r="I318" i="7" s="1"/>
  <c r="E316" i="7"/>
  <c r="G316" i="7" s="1"/>
  <c r="H316" i="7" s="1"/>
  <c r="I316" i="7" s="1"/>
  <c r="E313" i="7"/>
  <c r="G313" i="7" s="1"/>
  <c r="H313" i="7" s="1"/>
  <c r="I313" i="7" s="1"/>
  <c r="E310" i="7"/>
  <c r="G310" i="7" s="1"/>
  <c r="H310" i="7" s="1"/>
  <c r="I310" i="7" s="1"/>
  <c r="E307" i="7"/>
  <c r="G307" i="7" s="1"/>
  <c r="H307" i="7" s="1"/>
  <c r="I307" i="7" s="1"/>
  <c r="E304" i="7"/>
  <c r="G304" i="7" s="1"/>
  <c r="H304" i="7" s="1"/>
  <c r="I304" i="7" s="1"/>
  <c r="E302" i="7"/>
  <c r="G302" i="7" s="1"/>
  <c r="H302" i="7" s="1"/>
  <c r="I302" i="7" s="1"/>
  <c r="E299" i="7"/>
  <c r="G299" i="7" s="1"/>
  <c r="H299" i="7" s="1"/>
  <c r="I299" i="7" s="1"/>
  <c r="E283" i="7"/>
  <c r="G283" i="7" s="1"/>
  <c r="H283" i="7" s="1"/>
  <c r="I283" i="7" s="1"/>
  <c r="E280" i="7"/>
  <c r="G280" i="7" s="1"/>
  <c r="H280" i="7" s="1"/>
  <c r="I280" i="7" s="1"/>
  <c r="E277" i="7"/>
  <c r="G277" i="7" s="1"/>
  <c r="H277" i="7" s="1"/>
  <c r="I277" i="7" s="1"/>
  <c r="E251" i="7"/>
  <c r="G251" i="7" s="1"/>
  <c r="H251" i="7" s="1"/>
  <c r="I251" i="7" s="1"/>
  <c r="E249" i="7"/>
  <c r="G249" i="7" s="1"/>
  <c r="H249" i="7" s="1"/>
  <c r="I249" i="7" s="1"/>
  <c r="E244" i="7"/>
  <c r="G244" i="7" s="1"/>
  <c r="H244" i="7" s="1"/>
  <c r="I244" i="7" s="1"/>
  <c r="E230" i="7"/>
  <c r="G230" i="7" s="1"/>
  <c r="H230" i="7" s="1"/>
  <c r="I230" i="7" s="1"/>
  <c r="E228" i="7"/>
  <c r="G228" i="7" s="1"/>
  <c r="H228" i="7" s="1"/>
  <c r="I228" i="7" s="1"/>
  <c r="E226" i="7"/>
  <c r="G226" i="7" s="1"/>
  <c r="H226" i="7" s="1"/>
  <c r="I226" i="7" s="1"/>
  <c r="E224" i="7"/>
  <c r="G224" i="7" s="1"/>
  <c r="H224" i="7" s="1"/>
  <c r="I224" i="7" s="1"/>
  <c r="E221" i="7"/>
  <c r="G221" i="7" s="1"/>
  <c r="H221" i="7" s="1"/>
  <c r="I221" i="7" s="1"/>
  <c r="E208" i="7"/>
  <c r="G208" i="7" s="1"/>
  <c r="H208" i="7" s="1"/>
  <c r="I208" i="7" s="1"/>
  <c r="E204" i="7"/>
  <c r="G204" i="7" s="1"/>
  <c r="H204" i="7" s="1"/>
  <c r="I204" i="7" s="1"/>
  <c r="E127" i="7"/>
  <c r="G127" i="7" s="1"/>
  <c r="H127" i="7" s="1"/>
  <c r="I127" i="7" s="1"/>
  <c r="E125" i="7"/>
  <c r="G125" i="7" s="1"/>
  <c r="H125" i="7" s="1"/>
  <c r="I125" i="7" s="1"/>
  <c r="E99" i="7"/>
  <c r="G99" i="7" s="1"/>
  <c r="H99" i="7" s="1"/>
  <c r="I99" i="7" s="1"/>
  <c r="E96" i="7"/>
  <c r="G96" i="7" s="1"/>
  <c r="H96" i="7" s="1"/>
  <c r="I96" i="7" s="1"/>
  <c r="E93" i="7"/>
  <c r="G93" i="7" s="1"/>
  <c r="H93" i="7" s="1"/>
  <c r="I93" i="7" s="1"/>
  <c r="E85" i="7"/>
  <c r="G85" i="7" s="1"/>
  <c r="H85" i="7" s="1"/>
  <c r="I85" i="7" s="1"/>
  <c r="E83" i="7"/>
  <c r="G83" i="7" s="1"/>
  <c r="H83" i="7" s="1"/>
  <c r="I83" i="7" s="1"/>
  <c r="E81" i="7"/>
  <c r="G81" i="7" s="1"/>
  <c r="H81" i="7" s="1"/>
  <c r="I81" i="7" s="1"/>
  <c r="E79" i="7"/>
  <c r="G79" i="7" s="1"/>
  <c r="H79" i="7" s="1"/>
  <c r="I79" i="7" s="1"/>
  <c r="E73" i="7"/>
  <c r="G73" i="7" s="1"/>
  <c r="H73" i="7" s="1"/>
  <c r="I73" i="7" s="1"/>
  <c r="E71" i="7"/>
  <c r="G71" i="7" s="1"/>
  <c r="H71" i="7" s="1"/>
  <c r="I71" i="7" s="1"/>
  <c r="E67" i="7"/>
  <c r="G67" i="7" s="1"/>
  <c r="H67" i="7" s="1"/>
  <c r="I67" i="7" s="1"/>
  <c r="E65" i="7"/>
  <c r="G65" i="7" s="1"/>
  <c r="H65" i="7" s="1"/>
  <c r="I65" i="7" s="1"/>
  <c r="E62" i="7"/>
  <c r="G62" i="7" s="1"/>
  <c r="H62" i="7" s="1"/>
  <c r="I62" i="7" s="1"/>
  <c r="E53" i="7"/>
  <c r="G53" i="7" s="1"/>
  <c r="H53" i="7" s="1"/>
  <c r="I53" i="7" s="1"/>
  <c r="E51" i="7"/>
  <c r="G51" i="7" s="1"/>
  <c r="H51" i="7" s="1"/>
  <c r="I51" i="7" s="1"/>
  <c r="E49" i="7"/>
  <c r="G49" i="7" s="1"/>
  <c r="H49" i="7" s="1"/>
  <c r="I49" i="7" s="1"/>
  <c r="E47" i="7"/>
  <c r="G47" i="7" s="1"/>
  <c r="H47" i="7" s="1"/>
  <c r="I47" i="7" s="1"/>
  <c r="E45" i="7"/>
  <c r="G45" i="7" s="1"/>
  <c r="H45" i="7" s="1"/>
  <c r="I45" i="7" s="1"/>
  <c r="E39" i="7"/>
  <c r="G39" i="7" s="1"/>
  <c r="H39" i="7" s="1"/>
  <c r="I39" i="7" s="1"/>
  <c r="E37" i="7"/>
  <c r="G37" i="7" s="1"/>
  <c r="H37" i="7" s="1"/>
  <c r="I37" i="7" s="1"/>
  <c r="E59" i="7"/>
  <c r="G59" i="7" s="1"/>
  <c r="H59" i="7" s="1"/>
  <c r="I59" i="7" s="1"/>
  <c r="E281" i="8"/>
  <c r="G281" i="8" s="1"/>
  <c r="H281" i="8" s="1"/>
  <c r="I281" i="8" s="1"/>
  <c r="E273" i="8"/>
  <c r="G273" i="8" s="1"/>
  <c r="H273" i="8" s="1"/>
  <c r="J273" i="8" s="1"/>
  <c r="E271" i="8"/>
  <c r="G271" i="8" s="1"/>
  <c r="H271" i="8" s="1"/>
  <c r="E268" i="8"/>
  <c r="G268" i="8" s="1"/>
  <c r="H268" i="8" s="1"/>
  <c r="E266" i="8"/>
  <c r="G266" i="8" s="1"/>
  <c r="H266" i="8" s="1"/>
  <c r="I266" i="8" s="1"/>
  <c r="E263" i="8"/>
  <c r="G263" i="8" s="1"/>
  <c r="H263" i="8" s="1"/>
  <c r="E260" i="8"/>
  <c r="G260" i="8" s="1"/>
  <c r="H260" i="8" s="1"/>
  <c r="E258" i="8"/>
  <c r="G258" i="8" s="1"/>
  <c r="H258" i="8" s="1"/>
  <c r="J258" i="8" s="1"/>
  <c r="E256" i="8"/>
  <c r="G256" i="8" s="1"/>
  <c r="H256" i="8" s="1"/>
  <c r="I256" i="8" s="1"/>
  <c r="E253" i="8"/>
  <c r="G253" i="8" s="1"/>
  <c r="H253" i="8" s="1"/>
  <c r="I253" i="8" s="1"/>
  <c r="E250" i="8"/>
  <c r="G250" i="8" s="1"/>
  <c r="H250" i="8" s="1"/>
  <c r="I250" i="8" s="1"/>
  <c r="E245" i="8"/>
  <c r="G245" i="8" s="1"/>
  <c r="H245" i="8" s="1"/>
  <c r="I245" i="8" s="1"/>
  <c r="E243" i="8"/>
  <c r="G243" i="8" s="1"/>
  <c r="H243" i="8" s="1"/>
  <c r="I243" i="8" s="1"/>
  <c r="E240" i="8"/>
  <c r="G240" i="8" s="1"/>
  <c r="H240" i="8" s="1"/>
  <c r="I240" i="8" s="1"/>
  <c r="E238" i="8"/>
  <c r="G238" i="8" s="1"/>
  <c r="H238" i="8" s="1"/>
  <c r="I238" i="8" s="1"/>
  <c r="E235" i="8"/>
  <c r="G235" i="8" s="1"/>
  <c r="H235" i="8" s="1"/>
  <c r="I235" i="8" s="1"/>
  <c r="E232" i="8"/>
  <c r="G232" i="8" s="1"/>
  <c r="H232" i="8" s="1"/>
  <c r="I232" i="8" s="1"/>
  <c r="E230" i="8"/>
  <c r="G230" i="8" s="1"/>
  <c r="H230" i="8" s="1"/>
  <c r="I230" i="8" s="1"/>
  <c r="E228" i="8"/>
  <c r="G228" i="8" s="1"/>
  <c r="H228" i="8" s="1"/>
  <c r="I228" i="8" s="1"/>
  <c r="E216" i="8"/>
  <c r="G216" i="8" s="1"/>
  <c r="H216" i="8" s="1"/>
  <c r="J216" i="8" s="1"/>
  <c r="E215" i="8"/>
  <c r="G215" i="8" s="1"/>
  <c r="H215" i="8" s="1"/>
  <c r="E212" i="8"/>
  <c r="G212" i="8" s="1"/>
  <c r="H212" i="8" s="1"/>
  <c r="E192" i="8"/>
  <c r="G192" i="8" s="1"/>
  <c r="H192" i="8" s="1"/>
  <c r="I192" i="8" s="1"/>
  <c r="E190" i="8"/>
  <c r="G190" i="8" s="1"/>
  <c r="H190" i="8" s="1"/>
  <c r="I190" i="8" s="1"/>
  <c r="E189" i="8"/>
  <c r="G189" i="8" s="1"/>
  <c r="H189" i="8" s="1"/>
  <c r="E188" i="8"/>
  <c r="G188" i="8" s="1"/>
  <c r="H188" i="8" s="1"/>
  <c r="E186" i="8"/>
  <c r="G186" i="8" s="1"/>
  <c r="H186" i="8" s="1"/>
  <c r="E184" i="8"/>
  <c r="G184" i="8" s="1"/>
  <c r="H184" i="8" s="1"/>
  <c r="J184" i="8" s="1"/>
  <c r="E183" i="8"/>
  <c r="G183" i="8" s="1"/>
  <c r="H183" i="8" s="1"/>
  <c r="I183" i="8" s="1"/>
  <c r="E181" i="8"/>
  <c r="G181" i="8" s="1"/>
  <c r="H181" i="8" s="1"/>
  <c r="E180" i="8"/>
  <c r="G180" i="8" s="1"/>
  <c r="H180" i="8" s="1"/>
  <c r="J180" i="8" s="1"/>
  <c r="E179" i="8"/>
  <c r="G179" i="8" s="1"/>
  <c r="H179" i="8" s="1"/>
  <c r="J179" i="8" s="1"/>
  <c r="E178" i="8"/>
  <c r="G178" i="8" s="1"/>
  <c r="H178" i="8" s="1"/>
  <c r="I178" i="8" s="1"/>
  <c r="E177" i="8"/>
  <c r="G177" i="8" s="1"/>
  <c r="H177" i="8" s="1"/>
  <c r="J177" i="8" s="1"/>
  <c r="E176" i="8"/>
  <c r="G176" i="8" s="1"/>
  <c r="H176" i="8" s="1"/>
  <c r="J176" i="8" s="1"/>
  <c r="E175" i="8"/>
  <c r="G175" i="8" s="1"/>
  <c r="H175" i="8" s="1"/>
  <c r="E174" i="8"/>
  <c r="G174" i="8" s="1"/>
  <c r="H174" i="8" s="1"/>
  <c r="J174" i="8" s="1"/>
  <c r="E173" i="8"/>
  <c r="G173" i="8" s="1"/>
  <c r="H173" i="8" s="1"/>
  <c r="E172" i="8"/>
  <c r="G172" i="8" s="1"/>
  <c r="H172" i="8" s="1"/>
  <c r="J172" i="8" s="1"/>
  <c r="E171" i="8"/>
  <c r="G171" i="8" s="1"/>
  <c r="H171" i="8" s="1"/>
  <c r="E218" i="8"/>
  <c r="G218" i="8" s="1"/>
  <c r="H218" i="8" s="1"/>
  <c r="I218" i="8" s="1"/>
  <c r="E170" i="8"/>
  <c r="G170" i="8" s="1"/>
  <c r="H170" i="8" s="1"/>
  <c r="I170" i="8" s="1"/>
  <c r="E168" i="8"/>
  <c r="G168" i="8" s="1"/>
  <c r="H168" i="8" s="1"/>
  <c r="I168" i="8" s="1"/>
  <c r="E166" i="8"/>
  <c r="G166" i="8" s="1"/>
  <c r="H166" i="8" s="1"/>
  <c r="I166" i="8" s="1"/>
  <c r="E165" i="8"/>
  <c r="G165" i="8" s="1"/>
  <c r="H165" i="8" s="1"/>
  <c r="I165" i="8" s="1"/>
  <c r="E164" i="8"/>
  <c r="G164" i="8" s="1"/>
  <c r="H164" i="8" s="1"/>
  <c r="I164" i="8" s="1"/>
  <c r="E163" i="8"/>
  <c r="G163" i="8" s="1"/>
  <c r="H163" i="8" s="1"/>
  <c r="I163" i="8" s="1"/>
  <c r="E162" i="8"/>
  <c r="G162" i="8" s="1"/>
  <c r="H162" i="8" s="1"/>
  <c r="I162" i="8" s="1"/>
  <c r="E161" i="8"/>
  <c r="G161" i="8" s="1"/>
  <c r="H161" i="8" s="1"/>
  <c r="I161" i="8" s="1"/>
  <c r="E160" i="8"/>
  <c r="G160" i="8" s="1"/>
  <c r="H160" i="8" s="1"/>
  <c r="I160" i="8" s="1"/>
  <c r="E159" i="8"/>
  <c r="G159" i="8" s="1"/>
  <c r="H159" i="8" s="1"/>
  <c r="I159" i="8" s="1"/>
  <c r="E158" i="8"/>
  <c r="G158" i="8" s="1"/>
  <c r="H158" i="8" s="1"/>
  <c r="I158" i="8" s="1"/>
  <c r="E157" i="8"/>
  <c r="G157" i="8" s="1"/>
  <c r="H157" i="8" s="1"/>
  <c r="I157" i="8" s="1"/>
  <c r="E156" i="8"/>
  <c r="G156" i="8" s="1"/>
  <c r="H156" i="8" s="1"/>
  <c r="I156" i="8" s="1"/>
  <c r="E154" i="8"/>
  <c r="G154" i="8" s="1"/>
  <c r="H154" i="8" s="1"/>
  <c r="I154" i="8" s="1"/>
  <c r="E153" i="8"/>
  <c r="G153" i="8" s="1"/>
  <c r="H153" i="8" s="1"/>
  <c r="I153" i="8" s="1"/>
  <c r="E151" i="8"/>
  <c r="G151" i="8" s="1"/>
  <c r="H151" i="8" s="1"/>
  <c r="I151" i="8" s="1"/>
  <c r="E150" i="8"/>
  <c r="G150" i="8" s="1"/>
  <c r="H150" i="8" s="1"/>
  <c r="I150" i="8" s="1"/>
  <c r="E149" i="8"/>
  <c r="G149" i="8" s="1"/>
  <c r="H149" i="8" s="1"/>
  <c r="I149" i="8" s="1"/>
  <c r="E147" i="8"/>
  <c r="G147" i="8" s="1"/>
  <c r="H147" i="8" s="1"/>
  <c r="I147" i="8" s="1"/>
  <c r="E146" i="8"/>
  <c r="G146" i="8" s="1"/>
  <c r="H146" i="8" s="1"/>
  <c r="I146" i="8" s="1"/>
  <c r="E145" i="8"/>
  <c r="G145" i="8" s="1"/>
  <c r="H145" i="8" s="1"/>
  <c r="I145" i="8" s="1"/>
  <c r="E144" i="8"/>
  <c r="G144" i="8" s="1"/>
  <c r="H144" i="8" s="1"/>
  <c r="I144" i="8" s="1"/>
  <c r="E143" i="8"/>
  <c r="G143" i="8" s="1"/>
  <c r="H143" i="8" s="1"/>
  <c r="I143" i="8" s="1"/>
  <c r="E141" i="8"/>
  <c r="G141" i="8" s="1"/>
  <c r="H141" i="8" s="1"/>
  <c r="I141" i="8" s="1"/>
  <c r="E140" i="8"/>
  <c r="G140" i="8" s="1"/>
  <c r="H140" i="8" s="1"/>
  <c r="I140" i="8" s="1"/>
  <c r="E139" i="8"/>
  <c r="G139" i="8" s="1"/>
  <c r="H139" i="8" s="1"/>
  <c r="I139" i="8" s="1"/>
  <c r="E137" i="8"/>
  <c r="G137" i="8" s="1"/>
  <c r="H137" i="8" s="1"/>
  <c r="I137" i="8" s="1"/>
  <c r="E136" i="8"/>
  <c r="G136" i="8" s="1"/>
  <c r="H136" i="8" s="1"/>
  <c r="I136" i="8" s="1"/>
  <c r="E135" i="8"/>
  <c r="G135" i="8" s="1"/>
  <c r="H135" i="8" s="1"/>
  <c r="I135" i="8" s="1"/>
  <c r="E133" i="8"/>
  <c r="G133" i="8" s="1"/>
  <c r="H133" i="8" s="1"/>
  <c r="I133" i="8" s="1"/>
  <c r="E132" i="8"/>
  <c r="G132" i="8" s="1"/>
  <c r="H132" i="8" s="1"/>
  <c r="I132" i="8" s="1"/>
  <c r="E131" i="8"/>
  <c r="G131" i="8" s="1"/>
  <c r="H131" i="8" s="1"/>
  <c r="I131" i="8" s="1"/>
  <c r="E91" i="8"/>
  <c r="G91" i="8" s="1"/>
  <c r="H91" i="8" s="1"/>
  <c r="J91" i="8" s="1"/>
  <c r="E90" i="8"/>
  <c r="G90" i="8" s="1"/>
  <c r="H90" i="8" s="1"/>
  <c r="I90" i="8" s="1"/>
  <c r="E89" i="8"/>
  <c r="G89" i="8" s="1"/>
  <c r="H89" i="8" s="1"/>
  <c r="E82" i="8"/>
  <c r="G82" i="8" s="1"/>
  <c r="H82" i="8" s="1"/>
  <c r="E80" i="8"/>
  <c r="G80" i="8" s="1"/>
  <c r="H80" i="8" s="1"/>
  <c r="I80" i="8" s="1"/>
  <c r="E121" i="8"/>
  <c r="G121" i="8" s="1"/>
  <c r="H121" i="8" s="1"/>
  <c r="I121" i="8" s="1"/>
  <c r="E120" i="8"/>
  <c r="G120" i="8" s="1"/>
  <c r="H120" i="8" s="1"/>
  <c r="I120" i="8" s="1"/>
  <c r="E118" i="8"/>
  <c r="G118" i="8" s="1"/>
  <c r="H118" i="8" s="1"/>
  <c r="I118" i="8" s="1"/>
  <c r="E117" i="8"/>
  <c r="G117" i="8" s="1"/>
  <c r="H117" i="8" s="1"/>
  <c r="I117" i="8" s="1"/>
  <c r="E116" i="8"/>
  <c r="G116" i="8" s="1"/>
  <c r="H116" i="8" s="1"/>
  <c r="I116" i="8" s="1"/>
  <c r="E115" i="8"/>
  <c r="G115" i="8" s="1"/>
  <c r="H115" i="8" s="1"/>
  <c r="I115" i="8" s="1"/>
  <c r="E114" i="8"/>
  <c r="G114" i="8" s="1"/>
  <c r="H114" i="8" s="1"/>
  <c r="I114" i="8" s="1"/>
  <c r="E113" i="8"/>
  <c r="G113" i="8" s="1"/>
  <c r="H113" i="8" s="1"/>
  <c r="I113" i="8" s="1"/>
  <c r="E112" i="8"/>
  <c r="G112" i="8" s="1"/>
  <c r="H112" i="8" s="1"/>
  <c r="I112" i="8" s="1"/>
  <c r="E110" i="8"/>
  <c r="G110" i="8" s="1"/>
  <c r="H110" i="8" s="1"/>
  <c r="I110" i="8" s="1"/>
  <c r="E109" i="8"/>
  <c r="G109" i="8" s="1"/>
  <c r="H109" i="8" s="1"/>
  <c r="I109" i="8" s="1"/>
  <c r="E108" i="8"/>
  <c r="G108" i="8" s="1"/>
  <c r="H108" i="8" s="1"/>
  <c r="I108" i="8" s="1"/>
  <c r="E107" i="8"/>
  <c r="G107" i="8" s="1"/>
  <c r="H107" i="8" s="1"/>
  <c r="I107" i="8" s="1"/>
  <c r="E106" i="8"/>
  <c r="G106" i="8" s="1"/>
  <c r="H106" i="8" s="1"/>
  <c r="I106" i="8" s="1"/>
  <c r="E105" i="8"/>
  <c r="G105" i="8" s="1"/>
  <c r="H105" i="8" s="1"/>
  <c r="I105" i="8" s="1"/>
  <c r="E104" i="8"/>
  <c r="G104" i="8" s="1"/>
  <c r="H104" i="8" s="1"/>
  <c r="I104" i="8" s="1"/>
  <c r="E103" i="8"/>
  <c r="G103" i="8" s="1"/>
  <c r="H103" i="8" s="1"/>
  <c r="I103" i="8" s="1"/>
  <c r="E101" i="8"/>
  <c r="G101" i="8" s="1"/>
  <c r="H101" i="8" s="1"/>
  <c r="I101" i="8" s="1"/>
  <c r="E100" i="8"/>
  <c r="G100" i="8" s="1"/>
  <c r="H100" i="8" s="1"/>
  <c r="I100" i="8" s="1"/>
  <c r="E99" i="8"/>
  <c r="G99" i="8" s="1"/>
  <c r="H99" i="8" s="1"/>
  <c r="I99" i="8" s="1"/>
  <c r="E97" i="8"/>
  <c r="G97" i="8" s="1"/>
  <c r="H97" i="8" s="1"/>
  <c r="I97" i="8" s="1"/>
  <c r="E96" i="8"/>
  <c r="G96" i="8" s="1"/>
  <c r="H96" i="8" s="1"/>
  <c r="I96" i="8" s="1"/>
  <c r="E95" i="8"/>
  <c r="G95" i="8" s="1"/>
  <c r="H95" i="8" s="1"/>
  <c r="I95" i="8" s="1"/>
  <c r="E25" i="8"/>
  <c r="G25" i="8" s="1"/>
  <c r="H25" i="8" s="1"/>
  <c r="E22" i="8"/>
  <c r="G22" i="8" s="1"/>
  <c r="H22" i="8" s="1"/>
  <c r="E19" i="8"/>
  <c r="G19" i="8" s="1"/>
  <c r="H19" i="8" s="1"/>
  <c r="J19" i="8" s="1"/>
  <c r="E16" i="8"/>
  <c r="G16" i="8" s="1"/>
  <c r="H16" i="8" s="1"/>
  <c r="I16" i="8" s="1"/>
  <c r="E13" i="8"/>
  <c r="G13" i="8" s="1"/>
  <c r="H13" i="8" s="1"/>
  <c r="I13" i="8" s="1"/>
  <c r="E9" i="8"/>
  <c r="G9" i="8" s="1"/>
  <c r="H9" i="8" s="1"/>
  <c r="I9" i="8" s="1"/>
  <c r="E138" i="9"/>
  <c r="G138" i="9" s="1"/>
  <c r="H138" i="9" s="1"/>
  <c r="I138" i="9" s="1"/>
  <c r="E134" i="9"/>
  <c r="G134" i="9" s="1"/>
  <c r="H134" i="9" s="1"/>
  <c r="I134" i="9" s="1"/>
  <c r="E133" i="9"/>
  <c r="G133" i="9" s="1"/>
  <c r="H133" i="9" s="1"/>
  <c r="I133" i="9" s="1"/>
  <c r="E137" i="9"/>
  <c r="G137" i="9" s="1"/>
  <c r="H137" i="9" s="1"/>
  <c r="I137" i="9" s="1"/>
  <c r="E136" i="9"/>
  <c r="G136" i="9" s="1"/>
  <c r="H136" i="9" s="1"/>
  <c r="I136" i="9" s="1"/>
  <c r="E128" i="9"/>
  <c r="G128" i="9" s="1"/>
  <c r="H128" i="9" s="1"/>
  <c r="I128" i="9" s="1"/>
  <c r="E127" i="9"/>
  <c r="G127" i="9" s="1"/>
  <c r="H127" i="9" s="1"/>
  <c r="I127" i="9" s="1"/>
  <c r="E124" i="9"/>
  <c r="G124" i="9" s="1"/>
  <c r="H124" i="9" s="1"/>
  <c r="E86" i="9"/>
  <c r="G86" i="9" s="1"/>
  <c r="H86" i="9" s="1"/>
  <c r="I86" i="9" s="1"/>
  <c r="E54" i="9"/>
  <c r="G54" i="9" s="1"/>
  <c r="H54" i="9" s="1"/>
  <c r="I54" i="9" s="1"/>
  <c r="E210" i="9"/>
  <c r="G210" i="9" s="1"/>
  <c r="H210" i="9" s="1"/>
  <c r="J210" i="9" s="1"/>
  <c r="E208" i="9"/>
  <c r="G208" i="9" s="1"/>
  <c r="H208" i="9" s="1"/>
  <c r="I208" i="9" s="1"/>
  <c r="E205" i="9"/>
  <c r="G205" i="9" s="1"/>
  <c r="H205" i="9" s="1"/>
  <c r="I205" i="9" s="1"/>
  <c r="E202" i="9"/>
  <c r="G202" i="9" s="1"/>
  <c r="H202" i="9" s="1"/>
  <c r="I202" i="9" s="1"/>
  <c r="E200" i="9"/>
  <c r="G200" i="9" s="1"/>
  <c r="H200" i="9" s="1"/>
  <c r="J200" i="9" s="1"/>
  <c r="E198" i="9"/>
  <c r="G198" i="9" s="1"/>
  <c r="H198" i="9" s="1"/>
  <c r="I198" i="9" s="1"/>
  <c r="E196" i="9"/>
  <c r="G196" i="9" s="1"/>
  <c r="H196" i="9" s="1"/>
  <c r="E228" i="9"/>
  <c r="G228" i="9" s="1"/>
  <c r="H228" i="9" s="1"/>
  <c r="I228" i="9" s="1"/>
  <c r="E226" i="9"/>
  <c r="G226" i="9" s="1"/>
  <c r="H226" i="9" s="1"/>
  <c r="I226" i="9" s="1"/>
  <c r="E223" i="9"/>
  <c r="G223" i="9" s="1"/>
  <c r="H223" i="9" s="1"/>
  <c r="I223" i="9" s="1"/>
  <c r="E220" i="9"/>
  <c r="G220" i="9" s="1"/>
  <c r="H220" i="9" s="1"/>
  <c r="I220" i="9" s="1"/>
  <c r="E218" i="9"/>
  <c r="G218" i="9" s="1"/>
  <c r="H218" i="9" s="1"/>
  <c r="I218" i="9" s="1"/>
  <c r="E216" i="9"/>
  <c r="G216" i="9" s="1"/>
  <c r="H216" i="9" s="1"/>
  <c r="I216" i="9" s="1"/>
  <c r="E214" i="9"/>
  <c r="G214" i="9" s="1"/>
  <c r="H214" i="9" s="1"/>
  <c r="I214" i="9" s="1"/>
  <c r="E174" i="9"/>
  <c r="G174" i="9" s="1"/>
  <c r="H174" i="9" s="1"/>
  <c r="J174" i="9" s="1"/>
  <c r="E172" i="9"/>
  <c r="G172" i="9" s="1"/>
  <c r="H172" i="9" s="1"/>
  <c r="J172" i="9" s="1"/>
  <c r="E166" i="9"/>
  <c r="G166" i="9" s="1"/>
  <c r="H166" i="9" s="1"/>
  <c r="J166" i="9" s="1"/>
  <c r="E163" i="9"/>
  <c r="G163" i="9" s="1"/>
  <c r="H163" i="9" s="1"/>
  <c r="I163" i="9" s="1"/>
  <c r="E132" i="9"/>
  <c r="G132" i="9" s="1"/>
  <c r="H132" i="9" s="1"/>
  <c r="J132" i="9" s="1"/>
  <c r="E126" i="9"/>
  <c r="G126" i="9" s="1"/>
  <c r="H126" i="9" s="1"/>
  <c r="I126" i="9" s="1"/>
  <c r="E125" i="9"/>
  <c r="G125" i="9" s="1"/>
  <c r="H125" i="9" s="1"/>
  <c r="E122" i="9"/>
  <c r="G122" i="9" s="1"/>
  <c r="H122" i="9" s="1"/>
  <c r="J122" i="9" s="1"/>
  <c r="E121" i="9"/>
  <c r="G121" i="9" s="1"/>
  <c r="H121" i="9" s="1"/>
  <c r="J121" i="9" s="1"/>
  <c r="E120" i="9"/>
  <c r="G120" i="9" s="1"/>
  <c r="H120" i="9" s="1"/>
  <c r="E115" i="9"/>
  <c r="G115" i="9" s="1"/>
  <c r="H115" i="9" s="1"/>
  <c r="I115" i="9" s="1"/>
  <c r="E113" i="9"/>
  <c r="G113" i="9" s="1"/>
  <c r="H113" i="9" s="1"/>
  <c r="J113" i="9" s="1"/>
  <c r="E85" i="9"/>
  <c r="G85" i="9" s="1"/>
  <c r="H85" i="9" s="1"/>
  <c r="J85" i="9" s="1"/>
  <c r="E84" i="9"/>
  <c r="G84" i="9" s="1"/>
  <c r="H84" i="9" s="1"/>
  <c r="E83" i="9"/>
  <c r="G83" i="9" s="1"/>
  <c r="H83" i="9" s="1"/>
  <c r="J83" i="9" s="1"/>
  <c r="E81" i="9"/>
  <c r="G81" i="9" s="1"/>
  <c r="H81" i="9" s="1"/>
  <c r="J81" i="9" s="1"/>
  <c r="E79" i="9"/>
  <c r="G79" i="9" s="1"/>
  <c r="H79" i="9" s="1"/>
  <c r="I79" i="9" s="1"/>
  <c r="E78" i="9"/>
  <c r="G78" i="9" s="1"/>
  <c r="H78" i="9" s="1"/>
  <c r="E76" i="9"/>
  <c r="G76" i="9" s="1"/>
  <c r="H76" i="9" s="1"/>
  <c r="J76" i="9" s="1"/>
  <c r="E118" i="9"/>
  <c r="G118" i="9" s="1"/>
  <c r="H118" i="9" s="1"/>
  <c r="I118" i="9" s="1"/>
  <c r="E117" i="9"/>
  <c r="G117" i="9" s="1"/>
  <c r="H117" i="9" s="1"/>
  <c r="I117" i="9" s="1"/>
  <c r="E116" i="9"/>
  <c r="G116" i="9" s="1"/>
  <c r="H116" i="9" s="1"/>
  <c r="I116" i="9" s="1"/>
  <c r="E112" i="9"/>
  <c r="G112" i="9" s="1"/>
  <c r="H112" i="9" s="1"/>
  <c r="I112" i="9" s="1"/>
  <c r="E111" i="9"/>
  <c r="G111" i="9" s="1"/>
  <c r="H111" i="9" s="1"/>
  <c r="I111" i="9" s="1"/>
  <c r="E110" i="9"/>
  <c r="G110" i="9" s="1"/>
  <c r="H110" i="9" s="1"/>
  <c r="I110" i="9" s="1"/>
  <c r="E109" i="9"/>
  <c r="G109" i="9" s="1"/>
  <c r="H109" i="9" s="1"/>
  <c r="I109" i="9" s="1"/>
  <c r="E107" i="9"/>
  <c r="G107" i="9" s="1"/>
  <c r="H107" i="9" s="1"/>
  <c r="I107" i="9" s="1"/>
  <c r="E105" i="9"/>
  <c r="G105" i="9" s="1"/>
  <c r="H105" i="9" s="1"/>
  <c r="I105" i="9" s="1"/>
  <c r="G103" i="9"/>
  <c r="H103" i="9" s="1"/>
  <c r="I103" i="9" s="1"/>
  <c r="E101" i="9"/>
  <c r="G101" i="9" s="1"/>
  <c r="H101" i="9" s="1"/>
  <c r="I101" i="9" s="1"/>
  <c r="E99" i="9"/>
  <c r="G99" i="9" s="1"/>
  <c r="H99" i="9" s="1"/>
  <c r="I99" i="9" s="1"/>
  <c r="E97" i="9"/>
  <c r="G97" i="9" s="1"/>
  <c r="H97" i="9" s="1"/>
  <c r="I97" i="9" s="1"/>
  <c r="E95" i="9"/>
  <c r="G95" i="9" s="1"/>
  <c r="H95" i="9" s="1"/>
  <c r="I95" i="9" s="1"/>
  <c r="E94" i="9"/>
  <c r="G94" i="9" s="1"/>
  <c r="H94" i="9" s="1"/>
  <c r="I94" i="9" s="1"/>
  <c r="E93" i="9"/>
  <c r="G93" i="9" s="1"/>
  <c r="H93" i="9" s="1"/>
  <c r="I93" i="9" s="1"/>
  <c r="E92" i="9"/>
  <c r="G92" i="9" s="1"/>
  <c r="H92" i="9" s="1"/>
  <c r="I92" i="9" s="1"/>
  <c r="E91" i="9"/>
  <c r="G91" i="9" s="1"/>
  <c r="H91" i="9" s="1"/>
  <c r="I91" i="9" s="1"/>
  <c r="E89" i="9"/>
  <c r="G89" i="9" s="1"/>
  <c r="H89" i="9" s="1"/>
  <c r="I89" i="9" s="1"/>
  <c r="E87" i="9"/>
  <c r="G87" i="9" s="1"/>
  <c r="H87" i="9" s="1"/>
  <c r="I87" i="9" s="1"/>
  <c r="E64" i="9"/>
  <c r="G64" i="9" s="1"/>
  <c r="H64" i="9" s="1"/>
  <c r="I64" i="9" s="1"/>
  <c r="E63" i="9"/>
  <c r="G63" i="9" s="1"/>
  <c r="H63" i="9" s="1"/>
  <c r="E62" i="9"/>
  <c r="G62" i="9" s="1"/>
  <c r="H62" i="9" s="1"/>
  <c r="I62" i="9" s="1"/>
  <c r="E61" i="9"/>
  <c r="G61" i="9" s="1"/>
  <c r="H61" i="9" s="1"/>
  <c r="I61" i="9" s="1"/>
  <c r="E52" i="9"/>
  <c r="G52" i="9" s="1"/>
  <c r="H52" i="9" s="1"/>
  <c r="I52" i="9" s="1"/>
  <c r="E51" i="9"/>
  <c r="G51" i="9" s="1"/>
  <c r="H51" i="9" s="1"/>
  <c r="I51" i="9" s="1"/>
  <c r="E50" i="9"/>
  <c r="G50" i="9" s="1"/>
  <c r="H50" i="9" s="1"/>
  <c r="I50" i="9" s="1"/>
  <c r="E10" i="9"/>
  <c r="G10" i="9" s="1"/>
  <c r="H10" i="9" s="1"/>
  <c r="E206" i="10"/>
  <c r="G206" i="10" s="1"/>
  <c r="H206" i="10" s="1"/>
  <c r="I206" i="10" s="1"/>
  <c r="E205" i="10"/>
  <c r="G205" i="10" s="1"/>
  <c r="H205" i="10" s="1"/>
  <c r="I205" i="10" s="1"/>
  <c r="E204" i="10"/>
  <c r="G204" i="10" s="1"/>
  <c r="H204" i="10" s="1"/>
  <c r="I204" i="10" s="1"/>
  <c r="E320" i="10"/>
  <c r="G320" i="10" s="1"/>
  <c r="H320" i="10" s="1"/>
  <c r="I320" i="10" s="1"/>
  <c r="E319" i="10"/>
  <c r="G319" i="10" s="1"/>
  <c r="H319" i="10" s="1"/>
  <c r="I319" i="10" s="1"/>
  <c r="E318" i="10"/>
  <c r="G318" i="10" s="1"/>
  <c r="H318" i="10" s="1"/>
  <c r="I318" i="10" s="1"/>
  <c r="E315" i="10"/>
  <c r="G315" i="10" s="1"/>
  <c r="H315" i="10" s="1"/>
  <c r="I315" i="10" s="1"/>
  <c r="E314" i="10"/>
  <c r="G314" i="10" s="1"/>
  <c r="H314" i="10" s="1"/>
  <c r="I314" i="10" s="1"/>
  <c r="E312" i="10"/>
  <c r="G312" i="10" s="1"/>
  <c r="H312" i="10" s="1"/>
  <c r="I312" i="10" s="1"/>
  <c r="E311" i="10"/>
  <c r="G311" i="10" s="1"/>
  <c r="H311" i="10" s="1"/>
  <c r="I311" i="10" s="1"/>
  <c r="E310" i="10"/>
  <c r="G310" i="10" s="1"/>
  <c r="H310" i="10" s="1"/>
  <c r="I310" i="10" s="1"/>
  <c r="E309" i="10"/>
  <c r="G309" i="10" s="1"/>
  <c r="H309" i="10" s="1"/>
  <c r="I309" i="10" s="1"/>
  <c r="E308" i="10"/>
  <c r="G308" i="10" s="1"/>
  <c r="H308" i="10" s="1"/>
  <c r="I308" i="10" s="1"/>
  <c r="E307" i="10"/>
  <c r="G307" i="10" s="1"/>
  <c r="H307" i="10" s="1"/>
  <c r="I307" i="10" s="1"/>
  <c r="E304" i="10"/>
  <c r="G304" i="10" s="1"/>
  <c r="H304" i="10" s="1"/>
  <c r="I304" i="10" s="1"/>
  <c r="E302" i="10"/>
  <c r="G302" i="10" s="1"/>
  <c r="H302" i="10" s="1"/>
  <c r="I302" i="10" s="1"/>
  <c r="E300" i="10"/>
  <c r="G300" i="10" s="1"/>
  <c r="H300" i="10" s="1"/>
  <c r="I300" i="10" s="1"/>
  <c r="E299" i="10"/>
  <c r="G299" i="10" s="1"/>
  <c r="H299" i="10" s="1"/>
  <c r="I299" i="10" s="1"/>
  <c r="E298" i="10"/>
  <c r="G298" i="10" s="1"/>
  <c r="H298" i="10" s="1"/>
  <c r="I298" i="10" s="1"/>
  <c r="E297" i="10"/>
  <c r="G297" i="10" s="1"/>
  <c r="H297" i="10" s="1"/>
  <c r="I297" i="10" s="1"/>
  <c r="E294" i="10"/>
  <c r="G294" i="10" s="1"/>
  <c r="H294" i="10" s="1"/>
  <c r="I294" i="10" s="1"/>
  <c r="E293" i="10"/>
  <c r="G293" i="10" s="1"/>
  <c r="H293" i="10" s="1"/>
  <c r="I293" i="10" s="1"/>
  <c r="E292" i="10"/>
  <c r="G292" i="10" s="1"/>
  <c r="H292" i="10" s="1"/>
  <c r="I292" i="10" s="1"/>
  <c r="E291" i="10"/>
  <c r="G291" i="10" s="1"/>
  <c r="H291" i="10" s="1"/>
  <c r="I291" i="10" s="1"/>
  <c r="E287" i="10"/>
  <c r="G287" i="10" s="1"/>
  <c r="H287" i="10" s="1"/>
  <c r="I287" i="10" s="1"/>
  <c r="E285" i="10"/>
  <c r="G285" i="10" s="1"/>
  <c r="H285" i="10" s="1"/>
  <c r="I285" i="10" s="1"/>
  <c r="E283" i="10"/>
  <c r="G283" i="10" s="1"/>
  <c r="H283" i="10" s="1"/>
  <c r="I283" i="10" s="1"/>
  <c r="E282" i="10"/>
  <c r="G282" i="10" s="1"/>
  <c r="H282" i="10" s="1"/>
  <c r="I282" i="10" s="1"/>
  <c r="E281" i="10"/>
  <c r="G281" i="10" s="1"/>
  <c r="H281" i="10" s="1"/>
  <c r="I281" i="10" s="1"/>
  <c r="E277" i="10"/>
  <c r="G277" i="10" s="1"/>
  <c r="H277" i="10" s="1"/>
  <c r="I277" i="10" s="1"/>
  <c r="E276" i="10"/>
  <c r="G276" i="10" s="1"/>
  <c r="H276" i="10" s="1"/>
  <c r="I276" i="10" s="1"/>
  <c r="E229" i="10"/>
  <c r="G229" i="10" s="1"/>
  <c r="H229" i="10" s="1"/>
  <c r="I229" i="10" s="1"/>
  <c r="E221" i="10"/>
  <c r="G221" i="10" s="1"/>
  <c r="H221" i="10" s="1"/>
  <c r="I221" i="10" s="1"/>
  <c r="E125" i="10"/>
  <c r="G125" i="10" s="1"/>
  <c r="H125" i="10" s="1"/>
  <c r="I125" i="10" s="1"/>
  <c r="E109" i="10"/>
  <c r="G109" i="10" s="1"/>
  <c r="H109" i="10" s="1"/>
  <c r="I109" i="10" s="1"/>
  <c r="E106" i="10"/>
  <c r="G106" i="10" s="1"/>
  <c r="H106" i="10" s="1"/>
  <c r="I106" i="10" s="1"/>
  <c r="E77" i="10"/>
  <c r="G77" i="10" s="1"/>
  <c r="H77" i="10" s="1"/>
  <c r="I77" i="10" s="1"/>
  <c r="E48" i="10"/>
  <c r="G48" i="10" s="1"/>
  <c r="H48" i="10" s="1"/>
  <c r="I48" i="10" s="1"/>
  <c r="E43" i="10"/>
  <c r="G43" i="10" s="1"/>
  <c r="H43" i="10" s="1"/>
  <c r="I43" i="10" s="1"/>
  <c r="E39" i="10"/>
  <c r="G39" i="10" s="1"/>
  <c r="H39" i="10" s="1"/>
  <c r="I39" i="10" s="1"/>
  <c r="E36" i="10"/>
  <c r="G36" i="10" s="1"/>
  <c r="H36" i="10" s="1"/>
  <c r="I36" i="10" s="1"/>
  <c r="E301" i="12"/>
  <c r="G301" i="12" s="1"/>
  <c r="H301" i="12" s="1"/>
  <c r="E297" i="12"/>
  <c r="G297" i="12" s="1"/>
  <c r="H297" i="12" s="1"/>
  <c r="I297" i="12" s="1"/>
  <c r="E58" i="12"/>
  <c r="G58" i="12" s="1"/>
  <c r="H58" i="12" s="1"/>
  <c r="E44" i="12"/>
  <c r="G44" i="12" s="1"/>
  <c r="H44" i="12" s="1"/>
  <c r="I44" i="12" s="1"/>
  <c r="E219" i="12"/>
  <c r="G219" i="12" s="1"/>
  <c r="H219" i="12" s="1"/>
  <c r="E216" i="12"/>
  <c r="G216" i="12" s="1"/>
  <c r="H216" i="12" s="1"/>
  <c r="I216" i="12" s="1"/>
  <c r="E212" i="12"/>
  <c r="G212" i="12" s="1"/>
  <c r="H212" i="12" s="1"/>
  <c r="J212" i="12" s="1"/>
  <c r="E209" i="12"/>
  <c r="G209" i="12" s="1"/>
  <c r="H209" i="12" s="1"/>
  <c r="J209" i="12" s="1"/>
  <c r="E188" i="12"/>
  <c r="G188" i="12" s="1"/>
  <c r="H188" i="12" s="1"/>
  <c r="J188" i="12" s="1"/>
  <c r="E185" i="12"/>
  <c r="G185" i="12" s="1"/>
  <c r="H185" i="12" s="1"/>
  <c r="E170" i="12"/>
  <c r="G170" i="12" s="1"/>
  <c r="H170" i="12" s="1"/>
  <c r="E148" i="12"/>
  <c r="G148" i="12" s="1"/>
  <c r="H148" i="12" s="1"/>
  <c r="I148" i="12" s="1"/>
  <c r="E145" i="12"/>
  <c r="G145" i="12" s="1"/>
  <c r="H145" i="12" s="1"/>
  <c r="E139" i="12"/>
  <c r="G139" i="12" s="1"/>
  <c r="H139" i="12" s="1"/>
  <c r="E130" i="12"/>
  <c r="G130" i="12" s="1"/>
  <c r="H130" i="12" s="1"/>
  <c r="E124" i="12"/>
  <c r="G124" i="12" s="1"/>
  <c r="H124" i="12" s="1"/>
  <c r="I124" i="12" s="1"/>
  <c r="E121" i="12"/>
  <c r="G121" i="12" s="1"/>
  <c r="H121" i="12" s="1"/>
  <c r="I121" i="12" s="1"/>
  <c r="E111" i="12"/>
  <c r="G111" i="12" s="1"/>
  <c r="H111" i="12" s="1"/>
  <c r="J111" i="12" s="1"/>
  <c r="E108" i="12"/>
  <c r="G108" i="12" s="1"/>
  <c r="H108" i="12" s="1"/>
  <c r="I108" i="12" s="1"/>
  <c r="E105" i="12"/>
  <c r="G105" i="12" s="1"/>
  <c r="H105" i="12" s="1"/>
  <c r="J105" i="12" s="1"/>
  <c r="E102" i="12"/>
  <c r="G102" i="12" s="1"/>
  <c r="H102" i="12" s="1"/>
  <c r="I102" i="12" s="1"/>
  <c r="E92" i="12"/>
  <c r="G92" i="12" s="1"/>
  <c r="H92" i="12" s="1"/>
  <c r="E81" i="12"/>
  <c r="G81" i="12" s="1"/>
  <c r="H81" i="12" s="1"/>
  <c r="J81" i="12" s="1"/>
  <c r="E73" i="12"/>
  <c r="G73" i="12" s="1"/>
  <c r="H73" i="12" s="1"/>
  <c r="E30" i="12"/>
  <c r="G30" i="12" s="1"/>
  <c r="H30" i="12" s="1"/>
  <c r="I30" i="12" s="1"/>
  <c r="E21" i="12"/>
  <c r="G21" i="12" s="1"/>
  <c r="H21" i="12" s="1"/>
  <c r="J21" i="12" s="1"/>
  <c r="E12" i="12"/>
  <c r="G12" i="12" s="1"/>
  <c r="H12" i="12" s="1"/>
  <c r="E272" i="10"/>
  <c r="G272" i="10" s="1"/>
  <c r="H272" i="10" s="1"/>
  <c r="I272" i="10" s="1"/>
  <c r="E264" i="10"/>
  <c r="G264" i="10" s="1"/>
  <c r="H264" i="10" s="1"/>
  <c r="I264" i="10" s="1"/>
  <c r="E256" i="10"/>
  <c r="G256" i="10" s="1"/>
  <c r="H256" i="10" s="1"/>
  <c r="I256" i="10" s="1"/>
  <c r="E248" i="10"/>
  <c r="G248" i="10" s="1"/>
  <c r="H248" i="10" s="1"/>
  <c r="I248" i="10" s="1"/>
  <c r="E240" i="10"/>
  <c r="G240" i="10" s="1"/>
  <c r="H240" i="10" s="1"/>
  <c r="I240" i="10" s="1"/>
  <c r="E232" i="10"/>
  <c r="G232" i="10" s="1"/>
  <c r="H232" i="10" s="1"/>
  <c r="I232" i="10" s="1"/>
  <c r="E216" i="10"/>
  <c r="G216" i="10" s="1"/>
  <c r="H216" i="10" s="1"/>
  <c r="I216" i="10" s="1"/>
  <c r="E199" i="10"/>
  <c r="G199" i="10" s="1"/>
  <c r="H199" i="10" s="1"/>
  <c r="I199" i="10" s="1"/>
  <c r="E191" i="10"/>
  <c r="G191" i="10" s="1"/>
  <c r="H191" i="10" s="1"/>
  <c r="I191" i="10" s="1"/>
  <c r="E183" i="10"/>
  <c r="G183" i="10" s="1"/>
  <c r="H183" i="10" s="1"/>
  <c r="I183" i="10" s="1"/>
  <c r="E68" i="12"/>
  <c r="G68" i="12" s="1"/>
  <c r="H68" i="12" s="1"/>
  <c r="J68" i="12" s="1"/>
  <c r="E268" i="10"/>
  <c r="G268" i="10" s="1"/>
  <c r="H268" i="10" s="1"/>
  <c r="I268" i="10" s="1"/>
  <c r="E260" i="10"/>
  <c r="G260" i="10" s="1"/>
  <c r="H260" i="10" s="1"/>
  <c r="I260" i="10" s="1"/>
  <c r="E252" i="10"/>
  <c r="G252" i="10" s="1"/>
  <c r="H252" i="10" s="1"/>
  <c r="I252" i="10" s="1"/>
  <c r="E244" i="10"/>
  <c r="G244" i="10" s="1"/>
  <c r="H244" i="10" s="1"/>
  <c r="I244" i="10" s="1"/>
  <c r="E236" i="10"/>
  <c r="G236" i="10" s="1"/>
  <c r="H236" i="10" s="1"/>
  <c r="I236" i="10" s="1"/>
  <c r="E224" i="10"/>
  <c r="G224" i="10" s="1"/>
  <c r="H224" i="10" s="1"/>
  <c r="I224" i="10" s="1"/>
  <c r="E202" i="10"/>
  <c r="G202" i="10" s="1"/>
  <c r="H202" i="10" s="1"/>
  <c r="I202" i="10" s="1"/>
  <c r="E195" i="10"/>
  <c r="G195" i="10" s="1"/>
  <c r="H195" i="10" s="1"/>
  <c r="I195" i="10" s="1"/>
  <c r="E187" i="10"/>
  <c r="G187" i="10" s="1"/>
  <c r="H187" i="10" s="1"/>
  <c r="I187" i="10" s="1"/>
  <c r="E179" i="10"/>
  <c r="G179" i="10" s="1"/>
  <c r="H179" i="10" s="1"/>
  <c r="I179" i="10" s="1"/>
  <c r="E170" i="10"/>
  <c r="G170" i="10" s="1"/>
  <c r="H170" i="10" s="1"/>
  <c r="I170" i="10" s="1"/>
  <c r="E162" i="10"/>
  <c r="G162" i="10" s="1"/>
  <c r="H162" i="10" s="1"/>
  <c r="I162" i="10" s="1"/>
  <c r="E174" i="10"/>
  <c r="G174" i="10" s="1"/>
  <c r="H174" i="10" s="1"/>
  <c r="I174" i="10" s="1"/>
  <c r="E158" i="10"/>
  <c r="G158" i="10" s="1"/>
  <c r="H158" i="10" s="1"/>
  <c r="I158" i="10" s="1"/>
  <c r="E150" i="10"/>
  <c r="G150" i="10" s="1"/>
  <c r="H150" i="10" s="1"/>
  <c r="I150" i="10" s="1"/>
  <c r="E142" i="10"/>
  <c r="G142" i="10" s="1"/>
  <c r="H142" i="10" s="1"/>
  <c r="I142" i="10" s="1"/>
  <c r="E135" i="10"/>
  <c r="G135" i="10" s="1"/>
  <c r="H135" i="10" s="1"/>
  <c r="I135" i="10" s="1"/>
  <c r="E45" i="9"/>
  <c r="G45" i="9" s="1"/>
  <c r="H45" i="9" s="1"/>
  <c r="I45" i="9" s="1"/>
  <c r="E39" i="9"/>
  <c r="G39" i="9" s="1"/>
  <c r="H39" i="9" s="1"/>
  <c r="I39" i="9" s="1"/>
  <c r="E33" i="9"/>
  <c r="G33" i="9" s="1"/>
  <c r="H33" i="9" s="1"/>
  <c r="I33" i="9" s="1"/>
  <c r="E23" i="9"/>
  <c r="G23" i="9" s="1"/>
  <c r="H23" i="9" s="1"/>
  <c r="I23" i="9" s="1"/>
  <c r="E17" i="9"/>
  <c r="G17" i="9" s="1"/>
  <c r="H17" i="9" s="1"/>
  <c r="E14" i="9"/>
  <c r="G14" i="9" s="1"/>
  <c r="H14" i="9" s="1"/>
  <c r="E209" i="8"/>
  <c r="G209" i="8" s="1"/>
  <c r="H209" i="8" s="1"/>
  <c r="I209" i="8" s="1"/>
  <c r="E199" i="8"/>
  <c r="G199" i="8" s="1"/>
  <c r="H199" i="8" s="1"/>
  <c r="I199" i="8" s="1"/>
  <c r="E86" i="8"/>
  <c r="G86" i="8" s="1"/>
  <c r="H86" i="8" s="1"/>
  <c r="E83" i="8"/>
  <c r="G83" i="8" s="1"/>
  <c r="H83" i="8" s="1"/>
  <c r="E77" i="8"/>
  <c r="G77" i="8" s="1"/>
  <c r="H77" i="8" s="1"/>
  <c r="E74" i="8"/>
  <c r="G74" i="8" s="1"/>
  <c r="H74" i="8" s="1"/>
  <c r="E71" i="8"/>
  <c r="G71" i="8" s="1"/>
  <c r="H71" i="8" s="1"/>
  <c r="I71" i="8" s="1"/>
  <c r="E68" i="8"/>
  <c r="G68" i="8" s="1"/>
  <c r="H68" i="8" s="1"/>
  <c r="I68" i="8" s="1"/>
  <c r="E64" i="8"/>
  <c r="G64" i="8" s="1"/>
  <c r="H64" i="8" s="1"/>
  <c r="I64" i="8" s="1"/>
  <c r="E55" i="8"/>
  <c r="G55" i="8" s="1"/>
  <c r="H55" i="8" s="1"/>
  <c r="I55" i="8" s="1"/>
  <c r="E46" i="8"/>
  <c r="G46" i="8" s="1"/>
  <c r="H46" i="8" s="1"/>
  <c r="I46" i="8" s="1"/>
  <c r="E166" i="10"/>
  <c r="G166" i="10" s="1"/>
  <c r="H166" i="10" s="1"/>
  <c r="I166" i="10" s="1"/>
  <c r="E146" i="10"/>
  <c r="G146" i="10" s="1"/>
  <c r="H146" i="10" s="1"/>
  <c r="I146" i="10" s="1"/>
  <c r="E129" i="10"/>
  <c r="G129" i="10" s="1"/>
  <c r="H129" i="10" s="1"/>
  <c r="I129" i="10" s="1"/>
  <c r="E101" i="10"/>
  <c r="G101" i="10" s="1"/>
  <c r="H101" i="10" s="1"/>
  <c r="I101" i="10" s="1"/>
  <c r="E82" i="10"/>
  <c r="G82" i="10" s="1"/>
  <c r="H82" i="10" s="1"/>
  <c r="I82" i="10" s="1"/>
  <c r="E58" i="10"/>
  <c r="G58" i="10" s="1"/>
  <c r="H58" i="10" s="1"/>
  <c r="I58" i="10" s="1"/>
  <c r="E19" i="10"/>
  <c r="G19" i="10" s="1"/>
  <c r="H19" i="10" s="1"/>
  <c r="I19" i="10" s="1"/>
  <c r="E48" i="9"/>
  <c r="G48" i="9" s="1"/>
  <c r="H48" i="9" s="1"/>
  <c r="I48" i="9" s="1"/>
  <c r="E36" i="9"/>
  <c r="G36" i="9" s="1"/>
  <c r="H36" i="9" s="1"/>
  <c r="I36" i="9" s="1"/>
  <c r="E20" i="9"/>
  <c r="G20" i="9" s="1"/>
  <c r="H20" i="9" s="1"/>
  <c r="I20" i="9" s="1"/>
  <c r="E205" i="8"/>
  <c r="G205" i="8" s="1"/>
  <c r="H205" i="8" s="1"/>
  <c r="I205" i="8" s="1"/>
  <c r="E60" i="8"/>
  <c r="G60" i="8" s="1"/>
  <c r="H60" i="8" s="1"/>
  <c r="I60" i="8" s="1"/>
  <c r="E42" i="8"/>
  <c r="G42" i="8" s="1"/>
  <c r="H42" i="8" s="1"/>
  <c r="I42" i="8" s="1"/>
  <c r="E154" i="10"/>
  <c r="G154" i="10" s="1"/>
  <c r="H154" i="10" s="1"/>
  <c r="I154" i="10" s="1"/>
  <c r="E138" i="10"/>
  <c r="G138" i="10" s="1"/>
  <c r="H138" i="10" s="1"/>
  <c r="I138" i="10" s="1"/>
  <c r="E91" i="10"/>
  <c r="G91" i="10" s="1"/>
  <c r="H91" i="10" s="1"/>
  <c r="I91" i="10" s="1"/>
  <c r="E70" i="10"/>
  <c r="G70" i="10" s="1"/>
  <c r="H70" i="10" s="1"/>
  <c r="I70" i="10" s="1"/>
  <c r="E31" i="10"/>
  <c r="G31" i="10" s="1"/>
  <c r="H31" i="10" s="1"/>
  <c r="I31" i="10" s="1"/>
  <c r="E170" i="9"/>
  <c r="G170" i="9" s="1"/>
  <c r="H170" i="9" s="1"/>
  <c r="E161" i="9"/>
  <c r="G161" i="9" s="1"/>
  <c r="H161" i="9" s="1"/>
  <c r="I161" i="9" s="1"/>
  <c r="E158" i="9"/>
  <c r="G158" i="9" s="1"/>
  <c r="H158" i="9" s="1"/>
  <c r="I158" i="9" s="1"/>
  <c r="E155" i="9"/>
  <c r="G155" i="9" s="1"/>
  <c r="H155" i="9" s="1"/>
  <c r="J155" i="9" s="1"/>
  <c r="E152" i="9"/>
  <c r="G152" i="9" s="1"/>
  <c r="H152" i="9" s="1"/>
  <c r="I152" i="9" s="1"/>
  <c r="E147" i="9"/>
  <c r="G147" i="9" s="1"/>
  <c r="H147" i="9" s="1"/>
  <c r="I147" i="9" s="1"/>
  <c r="E42" i="9"/>
  <c r="G42" i="9" s="1"/>
  <c r="H42" i="9" s="1"/>
  <c r="I42" i="9" s="1"/>
  <c r="E29" i="9"/>
  <c r="G29" i="9" s="1"/>
  <c r="H29" i="9" s="1"/>
  <c r="I29" i="9" s="1"/>
  <c r="E26" i="9"/>
  <c r="G26" i="9" s="1"/>
  <c r="H26" i="9" s="1"/>
  <c r="I26" i="9" s="1"/>
  <c r="E194" i="8"/>
  <c r="G194" i="8" s="1"/>
  <c r="H194" i="8" s="1"/>
  <c r="I194" i="8" s="1"/>
  <c r="E93" i="8"/>
  <c r="G93" i="8" s="1"/>
  <c r="H93" i="8" s="1"/>
  <c r="I93" i="8" s="1"/>
  <c r="E50" i="8"/>
  <c r="G50" i="8" s="1"/>
  <c r="H50" i="8" s="1"/>
  <c r="I50" i="8" s="1"/>
  <c r="E562" i="6"/>
  <c r="G562" i="6" s="1"/>
  <c r="H562" i="6" s="1"/>
  <c r="I562" i="6" s="1"/>
  <c r="E276" i="6"/>
  <c r="G276" i="6" s="1"/>
  <c r="H276" i="6" s="1"/>
  <c r="I276" i="6" s="1"/>
  <c r="E249" i="6"/>
  <c r="G249" i="6" s="1"/>
  <c r="H249" i="6" s="1"/>
  <c r="J249" i="6" s="1"/>
  <c r="E246" i="6"/>
  <c r="G246" i="6" s="1"/>
  <c r="H246" i="6" s="1"/>
  <c r="I246" i="6" s="1"/>
  <c r="E243" i="6"/>
  <c r="G243" i="6" s="1"/>
  <c r="H243" i="6" s="1"/>
  <c r="J243" i="6" s="1"/>
  <c r="E226" i="6"/>
  <c r="G226" i="6" s="1"/>
  <c r="H226" i="6" s="1"/>
  <c r="I226" i="6" s="1"/>
  <c r="E133" i="6"/>
  <c r="G133" i="6" s="1"/>
  <c r="H133" i="6" s="1"/>
  <c r="E85" i="4"/>
  <c r="G85" i="4" s="1"/>
  <c r="H85" i="4" s="1"/>
  <c r="I85" i="4" s="1"/>
  <c r="E80" i="4"/>
  <c r="G80" i="4" s="1"/>
  <c r="H80" i="4" s="1"/>
  <c r="I80" i="4" s="1"/>
  <c r="E75" i="4"/>
  <c r="G75" i="4" s="1"/>
  <c r="H75" i="4" s="1"/>
  <c r="I75" i="4" s="1"/>
  <c r="E69" i="4"/>
  <c r="G69" i="4" s="1"/>
  <c r="H69" i="4" s="1"/>
  <c r="I69" i="4" s="1"/>
  <c r="E63" i="4"/>
  <c r="G63" i="4" s="1"/>
  <c r="H63" i="4" s="1"/>
  <c r="I63" i="4" s="1"/>
  <c r="E520" i="6"/>
  <c r="G520" i="6" s="1"/>
  <c r="H520" i="6" s="1"/>
  <c r="J520" i="6" s="1"/>
  <c r="E514" i="6"/>
  <c r="G514" i="6" s="1"/>
  <c r="H514" i="6" s="1"/>
  <c r="I514" i="6" s="1"/>
  <c r="E510" i="6"/>
  <c r="G510" i="6" s="1"/>
  <c r="H510" i="6" s="1"/>
  <c r="E496" i="6"/>
  <c r="G496" i="6" s="1"/>
  <c r="H496" i="6" s="1"/>
  <c r="J496" i="6" s="1"/>
  <c r="E471" i="6"/>
  <c r="G471" i="6" s="1"/>
  <c r="H471" i="6" s="1"/>
  <c r="J471" i="6" s="1"/>
  <c r="E465" i="6"/>
  <c r="G465" i="6" s="1"/>
  <c r="H465" i="6" s="1"/>
  <c r="J465" i="6" s="1"/>
  <c r="E407" i="6"/>
  <c r="G407" i="6" s="1"/>
  <c r="H407" i="6" s="1"/>
  <c r="I407" i="6" s="1"/>
  <c r="E403" i="6"/>
  <c r="G403" i="6" s="1"/>
  <c r="H403" i="6" s="1"/>
  <c r="I403" i="6" s="1"/>
  <c r="E230" i="6"/>
  <c r="G230" i="6" s="1"/>
  <c r="H230" i="6" s="1"/>
  <c r="I230" i="6" s="1"/>
  <c r="E213" i="6"/>
  <c r="G213" i="6" s="1"/>
  <c r="H213" i="6" s="1"/>
  <c r="J213" i="6" s="1"/>
  <c r="E196" i="6"/>
  <c r="G196" i="6" s="1"/>
  <c r="H196" i="6" s="1"/>
  <c r="I196" i="6" s="1"/>
  <c r="E192" i="6"/>
  <c r="G192" i="6" s="1"/>
  <c r="H192" i="6" s="1"/>
  <c r="I192" i="6" s="1"/>
  <c r="E146" i="6"/>
  <c r="G146" i="6" s="1"/>
  <c r="H146" i="6" s="1"/>
  <c r="I146" i="6" s="1"/>
  <c r="E141" i="6"/>
  <c r="G141" i="6" s="1"/>
  <c r="H141" i="6" s="1"/>
  <c r="I141" i="6" s="1"/>
  <c r="E137" i="6"/>
  <c r="G137" i="6" s="1"/>
  <c r="H137" i="6" s="1"/>
  <c r="I137" i="6" s="1"/>
  <c r="E129" i="6"/>
  <c r="G129" i="6" s="1"/>
  <c r="H129" i="6" s="1"/>
  <c r="I129" i="6" s="1"/>
  <c r="E73" i="6"/>
  <c r="G73" i="6" s="1"/>
  <c r="H73" i="6" s="1"/>
  <c r="I73" i="6" s="1"/>
  <c r="E68" i="6"/>
  <c r="G68" i="6" s="1"/>
  <c r="H68" i="6" s="1"/>
  <c r="I68" i="6" s="1"/>
  <c r="E135" i="5"/>
  <c r="G135" i="5" s="1"/>
  <c r="H135" i="5" s="1"/>
  <c r="E272" i="12"/>
  <c r="G272" i="12" s="1"/>
  <c r="H272" i="12" s="1"/>
  <c r="I272" i="12" s="1"/>
  <c r="E266" i="12"/>
  <c r="G266" i="12" s="1"/>
  <c r="H266" i="12" s="1"/>
  <c r="I266" i="12" s="1"/>
  <c r="E260" i="12"/>
  <c r="G260" i="12" s="1"/>
  <c r="H260" i="12" s="1"/>
  <c r="I260" i="12" s="1"/>
  <c r="E269" i="12"/>
  <c r="G269" i="12" s="1"/>
  <c r="H269" i="12" s="1"/>
  <c r="I269" i="12" s="1"/>
  <c r="E263" i="12"/>
  <c r="G263" i="12" s="1"/>
  <c r="H263" i="12" s="1"/>
  <c r="I263" i="12" s="1"/>
  <c r="E257" i="12"/>
  <c r="G257" i="12" s="1"/>
  <c r="H257" i="12" s="1"/>
  <c r="I257" i="12" s="1"/>
  <c r="E129" i="9"/>
  <c r="G129" i="9" s="1"/>
  <c r="H129" i="9" s="1"/>
  <c r="J129" i="9" s="1"/>
  <c r="E241" i="7"/>
  <c r="G241" i="7" s="1"/>
  <c r="H241" i="7" s="1"/>
  <c r="I241" i="7" s="1"/>
  <c r="E235" i="7"/>
  <c r="G235" i="7" s="1"/>
  <c r="H235" i="7" s="1"/>
  <c r="I235" i="7" s="1"/>
  <c r="E210" i="7"/>
  <c r="G210" i="7" s="1"/>
  <c r="H210" i="7" s="1"/>
  <c r="I210" i="7" s="1"/>
  <c r="E105" i="7"/>
  <c r="G105" i="7" s="1"/>
  <c r="H105" i="7" s="1"/>
  <c r="I105" i="7" s="1"/>
  <c r="E101" i="7"/>
  <c r="G101" i="7" s="1"/>
  <c r="H101" i="7" s="1"/>
  <c r="I101" i="7" s="1"/>
  <c r="E283" i="6"/>
  <c r="G283" i="6" s="1"/>
  <c r="H283" i="6" s="1"/>
  <c r="I283" i="6" s="1"/>
  <c r="E275" i="6"/>
  <c r="G275" i="6" s="1"/>
  <c r="H275" i="6" s="1"/>
  <c r="I275" i="6" s="1"/>
  <c r="E267" i="6"/>
  <c r="G267" i="6" s="1"/>
  <c r="H267" i="6" s="1"/>
  <c r="J267" i="6" s="1"/>
  <c r="E263" i="6"/>
  <c r="G263" i="6" s="1"/>
  <c r="H263" i="6" s="1"/>
  <c r="E259" i="6"/>
  <c r="G259" i="6" s="1"/>
  <c r="H259" i="6" s="1"/>
  <c r="E256" i="6"/>
  <c r="G256" i="6" s="1"/>
  <c r="H256" i="6" s="1"/>
  <c r="E253" i="6"/>
  <c r="G253" i="6" s="1"/>
  <c r="H253" i="6" s="1"/>
  <c r="J253" i="6" s="1"/>
  <c r="E248" i="6"/>
  <c r="G248" i="6" s="1"/>
  <c r="H248" i="6" s="1"/>
  <c r="E245" i="6"/>
  <c r="G245" i="6" s="1"/>
  <c r="H245" i="6" s="1"/>
  <c r="I245" i="6" s="1"/>
  <c r="E242" i="6"/>
  <c r="G242" i="6" s="1"/>
  <c r="H242" i="6" s="1"/>
  <c r="E225" i="6"/>
  <c r="G225" i="6" s="1"/>
  <c r="H225" i="6" s="1"/>
  <c r="I225" i="6" s="1"/>
  <c r="E183" i="6"/>
  <c r="G183" i="6" s="1"/>
  <c r="H183" i="6" s="1"/>
  <c r="J183" i="6" s="1"/>
  <c r="E179" i="6"/>
  <c r="G179" i="6" s="1"/>
  <c r="H179" i="6" s="1"/>
  <c r="J179" i="6" s="1"/>
  <c r="E238" i="7"/>
  <c r="G238" i="7" s="1"/>
  <c r="H238" i="7" s="1"/>
  <c r="I238" i="7" s="1"/>
  <c r="E232" i="7"/>
  <c r="G232" i="7" s="1"/>
  <c r="H232" i="7" s="1"/>
  <c r="I232" i="7" s="1"/>
  <c r="E214" i="7"/>
  <c r="G214" i="7" s="1"/>
  <c r="H214" i="7" s="1"/>
  <c r="I214" i="7" s="1"/>
  <c r="E279" i="6"/>
  <c r="G279" i="6" s="1"/>
  <c r="H279" i="6" s="1"/>
  <c r="I279" i="6" s="1"/>
  <c r="E271" i="6"/>
  <c r="G271" i="6" s="1"/>
  <c r="H271" i="6" s="1"/>
  <c r="I271" i="6" s="1"/>
  <c r="E237" i="6"/>
  <c r="G237" i="6" s="1"/>
  <c r="H237" i="6" s="1"/>
  <c r="I237" i="6" s="1"/>
  <c r="E233" i="6"/>
  <c r="G233" i="6" s="1"/>
  <c r="H233" i="6" s="1"/>
  <c r="I233" i="6" s="1"/>
  <c r="E229" i="6"/>
  <c r="G229" i="6" s="1"/>
  <c r="H229" i="6" s="1"/>
  <c r="I229" i="6" s="1"/>
  <c r="E221" i="6"/>
  <c r="G221" i="6" s="1"/>
  <c r="H221" i="6" s="1"/>
  <c r="E217" i="6"/>
  <c r="G217" i="6" s="1"/>
  <c r="H217" i="6" s="1"/>
  <c r="J217" i="6" s="1"/>
  <c r="E212" i="6"/>
  <c r="G212" i="6" s="1"/>
  <c r="H212" i="6" s="1"/>
  <c r="J212" i="6" s="1"/>
  <c r="E208" i="6"/>
  <c r="G208" i="6" s="1"/>
  <c r="H208" i="6" s="1"/>
  <c r="I208" i="6" s="1"/>
  <c r="E203" i="6"/>
  <c r="G203" i="6" s="1"/>
  <c r="H203" i="6" s="1"/>
  <c r="I203" i="6" s="1"/>
  <c r="E199" i="6"/>
  <c r="G199" i="6" s="1"/>
  <c r="H199" i="6" s="1"/>
  <c r="I199" i="6" s="1"/>
  <c r="E195" i="6"/>
  <c r="G195" i="6" s="1"/>
  <c r="H195" i="6" s="1"/>
  <c r="I195" i="6" s="1"/>
  <c r="E191" i="6"/>
  <c r="G191" i="6" s="1"/>
  <c r="H191" i="6" s="1"/>
  <c r="I191" i="6" s="1"/>
  <c r="E187" i="6"/>
  <c r="G187" i="6" s="1"/>
  <c r="H187" i="6" s="1"/>
  <c r="I187" i="6" s="1"/>
  <c r="E228" i="12"/>
  <c r="G228" i="12" s="1"/>
  <c r="H228" i="12" s="1"/>
  <c r="I228" i="12" s="1"/>
  <c r="E231" i="12"/>
  <c r="G231" i="12" s="1"/>
  <c r="H231" i="12" s="1"/>
  <c r="I231" i="12" s="1"/>
  <c r="E597" i="7"/>
  <c r="G597" i="7" s="1"/>
  <c r="H597" i="7" s="1"/>
  <c r="I597" i="7" s="1"/>
  <c r="E590" i="7"/>
  <c r="G590" i="7" s="1"/>
  <c r="H590" i="7" s="1"/>
  <c r="I590" i="7" s="1"/>
  <c r="E582" i="7"/>
  <c r="G582" i="7" s="1"/>
  <c r="H582" i="7" s="1"/>
  <c r="I582" i="7" s="1"/>
  <c r="E543" i="7"/>
  <c r="G543" i="7" s="1"/>
  <c r="H543" i="7" s="1"/>
  <c r="I543" i="7" s="1"/>
  <c r="E535" i="7"/>
  <c r="G535" i="7" s="1"/>
  <c r="H535" i="7" s="1"/>
  <c r="I535" i="7" s="1"/>
  <c r="E478" i="7"/>
  <c r="G478" i="7" s="1"/>
  <c r="H478" i="7" s="1"/>
  <c r="I478" i="7" s="1"/>
  <c r="E462" i="7"/>
  <c r="G462" i="7" s="1"/>
  <c r="H462" i="7" s="1"/>
  <c r="I462" i="7" s="1"/>
  <c r="E455" i="7"/>
  <c r="G455" i="7" s="1"/>
  <c r="H455" i="7" s="1"/>
  <c r="I455" i="7" s="1"/>
  <c r="E430" i="7"/>
  <c r="G430" i="7" s="1"/>
  <c r="H430" i="7" s="1"/>
  <c r="I430" i="7" s="1"/>
  <c r="E422" i="7"/>
  <c r="G422" i="7" s="1"/>
  <c r="H422" i="7" s="1"/>
  <c r="I422" i="7" s="1"/>
  <c r="E389" i="7"/>
  <c r="G389" i="7" s="1"/>
  <c r="H389" i="7" s="1"/>
  <c r="I389" i="7" s="1"/>
  <c r="E379" i="7"/>
  <c r="G379" i="7" s="1"/>
  <c r="H379" i="7" s="1"/>
  <c r="I379" i="7" s="1"/>
  <c r="E601" i="7"/>
  <c r="G601" i="7" s="1"/>
  <c r="H601" i="7" s="1"/>
  <c r="I601" i="7" s="1"/>
  <c r="E594" i="7"/>
  <c r="G594" i="7" s="1"/>
  <c r="H594" i="7" s="1"/>
  <c r="I594" i="7" s="1"/>
  <c r="E586" i="7"/>
  <c r="G586" i="7" s="1"/>
  <c r="H586" i="7" s="1"/>
  <c r="I586" i="7" s="1"/>
  <c r="E547" i="7"/>
  <c r="G547" i="7" s="1"/>
  <c r="H547" i="7" s="1"/>
  <c r="I547" i="7" s="1"/>
  <c r="E539" i="7"/>
  <c r="G539" i="7" s="1"/>
  <c r="H539" i="7" s="1"/>
  <c r="I539" i="7" s="1"/>
  <c r="E527" i="7"/>
  <c r="G527" i="7" s="1"/>
  <c r="H527" i="7" s="1"/>
  <c r="I527" i="7" s="1"/>
  <c r="E474" i="7"/>
  <c r="G474" i="7" s="1"/>
  <c r="H474" i="7" s="1"/>
  <c r="I474" i="7" s="1"/>
  <c r="E470" i="7"/>
  <c r="G470" i="7" s="1"/>
  <c r="H470" i="7" s="1"/>
  <c r="I470" i="7" s="1"/>
  <c r="E466" i="7"/>
  <c r="G466" i="7" s="1"/>
  <c r="H466" i="7" s="1"/>
  <c r="I466" i="7" s="1"/>
  <c r="E426" i="7"/>
  <c r="G426" i="7" s="1"/>
  <c r="H426" i="7" s="1"/>
  <c r="I426" i="7" s="1"/>
  <c r="E418" i="7"/>
  <c r="G418" i="7" s="1"/>
  <c r="H418" i="7" s="1"/>
  <c r="I418" i="7" s="1"/>
  <c r="E355" i="7"/>
  <c r="G355" i="7" s="1"/>
  <c r="H355" i="7" s="1"/>
  <c r="I355" i="7" s="1"/>
  <c r="E329" i="7"/>
  <c r="G329" i="7" s="1"/>
  <c r="H329" i="7" s="1"/>
  <c r="I329" i="7" s="1"/>
  <c r="E242" i="7"/>
  <c r="G242" i="7" s="1"/>
  <c r="H242" i="7" s="1"/>
  <c r="I242" i="7" s="1"/>
  <c r="E236" i="7"/>
  <c r="G236" i="7" s="1"/>
  <c r="H236" i="7" s="1"/>
  <c r="I236" i="7" s="1"/>
  <c r="E218" i="7"/>
  <c r="G218" i="7" s="1"/>
  <c r="H218" i="7" s="1"/>
  <c r="I218" i="7" s="1"/>
  <c r="E211" i="7"/>
  <c r="G211" i="7" s="1"/>
  <c r="H211" i="7" s="1"/>
  <c r="I211" i="7" s="1"/>
  <c r="E194" i="7"/>
  <c r="G194" i="7" s="1"/>
  <c r="H194" i="7" s="1"/>
  <c r="I194" i="7" s="1"/>
  <c r="E186" i="7"/>
  <c r="G186" i="7" s="1"/>
  <c r="H186" i="7" s="1"/>
  <c r="I186" i="7" s="1"/>
  <c r="E177" i="7"/>
  <c r="G177" i="7" s="1"/>
  <c r="H177" i="7" s="1"/>
  <c r="I177" i="7" s="1"/>
  <c r="E171" i="7"/>
  <c r="G171" i="7" s="1"/>
  <c r="H171" i="7" s="1"/>
  <c r="I171" i="7" s="1"/>
  <c r="E168" i="7"/>
  <c r="G168" i="7" s="1"/>
  <c r="H168" i="7" s="1"/>
  <c r="I168" i="7" s="1"/>
  <c r="E165" i="7"/>
  <c r="G165" i="7" s="1"/>
  <c r="H165" i="7" s="1"/>
  <c r="I165" i="7" s="1"/>
  <c r="E161" i="7"/>
  <c r="G161" i="7" s="1"/>
  <c r="H161" i="7" s="1"/>
  <c r="I161" i="7" s="1"/>
  <c r="E157" i="7"/>
  <c r="G157" i="7" s="1"/>
  <c r="H157" i="7" s="1"/>
  <c r="I157" i="7" s="1"/>
  <c r="E129" i="7"/>
  <c r="G129" i="7" s="1"/>
  <c r="H129" i="7" s="1"/>
  <c r="I129" i="7" s="1"/>
  <c r="E121" i="7"/>
  <c r="G121" i="7" s="1"/>
  <c r="H121" i="7" s="1"/>
  <c r="I121" i="7" s="1"/>
  <c r="E117" i="7"/>
  <c r="G117" i="7" s="1"/>
  <c r="H117" i="7" s="1"/>
  <c r="I117" i="7" s="1"/>
  <c r="E109" i="7"/>
  <c r="G109" i="7" s="1"/>
  <c r="H109" i="7" s="1"/>
  <c r="I109" i="7" s="1"/>
  <c r="E106" i="7"/>
  <c r="G106" i="7" s="1"/>
  <c r="H106" i="7" s="1"/>
  <c r="I106" i="7" s="1"/>
  <c r="E102" i="7"/>
  <c r="G102" i="7" s="1"/>
  <c r="H102" i="7" s="1"/>
  <c r="I102" i="7" s="1"/>
  <c r="E55" i="7"/>
  <c r="G55" i="7" s="1"/>
  <c r="H55" i="7" s="1"/>
  <c r="I55" i="7" s="1"/>
  <c r="E333" i="7"/>
  <c r="G333" i="7" s="1"/>
  <c r="H333" i="7" s="1"/>
  <c r="I333" i="7" s="1"/>
  <c r="E247" i="7"/>
  <c r="G247" i="7" s="1"/>
  <c r="H247" i="7" s="1"/>
  <c r="I247" i="7" s="1"/>
  <c r="E239" i="7"/>
  <c r="G239" i="7" s="1"/>
  <c r="H239" i="7" s="1"/>
  <c r="I239" i="7" s="1"/>
  <c r="E233" i="7"/>
  <c r="G233" i="7" s="1"/>
  <c r="H233" i="7" s="1"/>
  <c r="I233" i="7" s="1"/>
  <c r="E215" i="7"/>
  <c r="G215" i="7" s="1"/>
  <c r="H215" i="7" s="1"/>
  <c r="I215" i="7" s="1"/>
  <c r="E198" i="7"/>
  <c r="G198" i="7" s="1"/>
  <c r="H198" i="7" s="1"/>
  <c r="I198" i="7" s="1"/>
  <c r="E190" i="7"/>
  <c r="G190" i="7" s="1"/>
  <c r="H190" i="7" s="1"/>
  <c r="I190" i="7" s="1"/>
  <c r="E180" i="7"/>
  <c r="G180" i="7" s="1"/>
  <c r="H180" i="7" s="1"/>
  <c r="I180" i="7" s="1"/>
  <c r="E153" i="7"/>
  <c r="G153" i="7" s="1"/>
  <c r="H153" i="7" s="1"/>
  <c r="J153" i="7" s="1"/>
  <c r="E149" i="7"/>
  <c r="G149" i="7" s="1"/>
  <c r="H149" i="7" s="1"/>
  <c r="I149" i="7" s="1"/>
  <c r="E143" i="7"/>
  <c r="G143" i="7" s="1"/>
  <c r="H143" i="7" s="1"/>
  <c r="I143" i="7" s="1"/>
  <c r="E139" i="7"/>
  <c r="G139" i="7" s="1"/>
  <c r="H139" i="7" s="1"/>
  <c r="E133" i="7"/>
  <c r="G133" i="7" s="1"/>
  <c r="H133" i="7" s="1"/>
  <c r="E87" i="7"/>
  <c r="G87" i="7" s="1"/>
  <c r="H87" i="7" s="1"/>
  <c r="E75" i="7"/>
  <c r="G75" i="7" s="1"/>
  <c r="H75" i="7" s="1"/>
  <c r="I75" i="7" s="1"/>
  <c r="E41" i="7"/>
  <c r="G41" i="7" s="1"/>
  <c r="H41" i="7" s="1"/>
  <c r="I41" i="7" s="1"/>
  <c r="E606" i="7"/>
  <c r="G606" i="7" s="1"/>
  <c r="H606" i="7" s="1"/>
  <c r="I606" i="7" s="1"/>
  <c r="E567" i="7"/>
  <c r="G567" i="7" s="1"/>
  <c r="H567" i="7" s="1"/>
  <c r="I567" i="7" s="1"/>
  <c r="E552" i="7"/>
  <c r="G552" i="7" s="1"/>
  <c r="H552" i="7" s="1"/>
  <c r="I552" i="7" s="1"/>
  <c r="E525" i="7"/>
  <c r="G525" i="7" s="1"/>
  <c r="H525" i="7" s="1"/>
  <c r="I525" i="7" s="1"/>
  <c r="E513" i="7"/>
  <c r="G513" i="7" s="1"/>
  <c r="H513" i="7" s="1"/>
  <c r="I513" i="7" s="1"/>
  <c r="E488" i="7"/>
  <c r="G488" i="7" s="1"/>
  <c r="H488" i="7" s="1"/>
  <c r="I488" i="7" s="1"/>
  <c r="E411" i="7"/>
  <c r="G411" i="7" s="1"/>
  <c r="H411" i="7" s="1"/>
  <c r="I411" i="7" s="1"/>
  <c r="E403" i="7"/>
  <c r="G403" i="7" s="1"/>
  <c r="H403" i="7" s="1"/>
  <c r="I403" i="7" s="1"/>
  <c r="E614" i="7"/>
  <c r="G614" i="7" s="1"/>
  <c r="H614" i="7" s="1"/>
  <c r="I614" i="7" s="1"/>
  <c r="E575" i="7"/>
  <c r="G575" i="7" s="1"/>
  <c r="H575" i="7" s="1"/>
  <c r="I575" i="7" s="1"/>
  <c r="E559" i="7"/>
  <c r="G559" i="7" s="1"/>
  <c r="H559" i="7" s="1"/>
  <c r="I559" i="7" s="1"/>
  <c r="E521" i="7"/>
  <c r="G521" i="7" s="1"/>
  <c r="H521" i="7" s="1"/>
  <c r="I521" i="7" s="1"/>
  <c r="E509" i="7"/>
  <c r="G509" i="7" s="1"/>
  <c r="H509" i="7" s="1"/>
  <c r="I509" i="7" s="1"/>
  <c r="E449" i="7"/>
  <c r="G449" i="7" s="1"/>
  <c r="H449" i="7" s="1"/>
  <c r="I449" i="7" s="1"/>
  <c r="E407" i="7"/>
  <c r="G407" i="7" s="1"/>
  <c r="H407" i="7" s="1"/>
  <c r="I407" i="7" s="1"/>
  <c r="E386" i="7"/>
  <c r="G386" i="7" s="1"/>
  <c r="H386" i="7" s="1"/>
  <c r="I386" i="7" s="1"/>
  <c r="E330" i="7"/>
  <c r="G330" i="7" s="1"/>
  <c r="H330" i="7" s="1"/>
  <c r="I330" i="7" s="1"/>
  <c r="E114" i="7"/>
  <c r="G114" i="7" s="1"/>
  <c r="H114" i="7" s="1"/>
  <c r="I114" i="7" s="1"/>
  <c r="E29" i="7"/>
  <c r="G29" i="7" s="1"/>
  <c r="H29" i="7" s="1"/>
  <c r="I29" i="7" s="1"/>
  <c r="E21" i="7"/>
  <c r="G21" i="7" s="1"/>
  <c r="H21" i="7" s="1"/>
  <c r="I21" i="7" s="1"/>
  <c r="E13" i="7"/>
  <c r="G13" i="7" s="1"/>
  <c r="H13" i="7" s="1"/>
  <c r="I13" i="7" s="1"/>
  <c r="E399" i="7"/>
  <c r="G399" i="7" s="1"/>
  <c r="H399" i="7" s="1"/>
  <c r="I399" i="7" s="1"/>
  <c r="E373" i="7"/>
  <c r="G373" i="7" s="1"/>
  <c r="H373" i="7" s="1"/>
  <c r="I373" i="7" s="1"/>
  <c r="E25" i="7"/>
  <c r="G25" i="7" s="1"/>
  <c r="H25" i="7" s="1"/>
  <c r="I25" i="7" s="1"/>
  <c r="E17" i="7"/>
  <c r="G17" i="7" s="1"/>
  <c r="H17" i="7" s="1"/>
  <c r="I17" i="7" s="1"/>
  <c r="E218" i="12"/>
  <c r="G218" i="12" s="1"/>
  <c r="H218" i="12" s="1"/>
  <c r="E215" i="12"/>
  <c r="G215" i="12" s="1"/>
  <c r="H215" i="12" s="1"/>
  <c r="J215" i="12" s="1"/>
  <c r="E211" i="12"/>
  <c r="G211" i="12" s="1"/>
  <c r="H211" i="12" s="1"/>
  <c r="E208" i="12"/>
  <c r="G208" i="12" s="1"/>
  <c r="H208" i="12" s="1"/>
  <c r="I208" i="12" s="1"/>
  <c r="E75" i="12"/>
  <c r="G75" i="12" s="1"/>
  <c r="H75" i="12" s="1"/>
  <c r="J75" i="12" s="1"/>
  <c r="E31" i="12"/>
  <c r="G31" i="12" s="1"/>
  <c r="H31" i="12" s="1"/>
  <c r="J31" i="12" s="1"/>
  <c r="E185" i="9"/>
  <c r="G185" i="9" s="1"/>
  <c r="H185" i="9" s="1"/>
  <c r="I185" i="9" s="1"/>
  <c r="E182" i="9"/>
  <c r="G182" i="9" s="1"/>
  <c r="H182" i="9" s="1"/>
  <c r="I182" i="9" s="1"/>
  <c r="E179" i="9"/>
  <c r="G179" i="9" s="1"/>
  <c r="H179" i="9" s="1"/>
  <c r="J179" i="9" s="1"/>
  <c r="E176" i="9"/>
  <c r="G176" i="9" s="1"/>
  <c r="H176" i="9" s="1"/>
  <c r="J176" i="9" s="1"/>
  <c r="E186" i="9"/>
  <c r="G186" i="9" s="1"/>
  <c r="H186" i="9" s="1"/>
  <c r="J186" i="9" s="1"/>
  <c r="E183" i="9"/>
  <c r="G183" i="9" s="1"/>
  <c r="H183" i="9" s="1"/>
  <c r="J183" i="9" s="1"/>
  <c r="E180" i="9"/>
  <c r="G180" i="9" s="1"/>
  <c r="H180" i="9" s="1"/>
  <c r="J180" i="9" s="1"/>
  <c r="E177" i="9"/>
  <c r="G177" i="9" s="1"/>
  <c r="H177" i="9" s="1"/>
  <c r="E561" i="6"/>
  <c r="G561" i="6" s="1"/>
  <c r="H561" i="6" s="1"/>
  <c r="I561" i="6" s="1"/>
  <c r="E549" i="6"/>
  <c r="G549" i="6" s="1"/>
  <c r="H549" i="6" s="1"/>
  <c r="I549" i="6" s="1"/>
  <c r="E147" i="5"/>
  <c r="G147" i="5" s="1"/>
  <c r="H147" i="5" s="1"/>
  <c r="I147" i="5" s="1"/>
  <c r="E144" i="5"/>
  <c r="G144" i="5" s="1"/>
  <c r="H144" i="5" s="1"/>
  <c r="I144" i="5" s="1"/>
  <c r="E141" i="5"/>
  <c r="G141" i="5" s="1"/>
  <c r="H141" i="5" s="1"/>
  <c r="I141" i="5" s="1"/>
  <c r="E570" i="6"/>
  <c r="G570" i="6" s="1"/>
  <c r="H570" i="6" s="1"/>
  <c r="I570" i="6" s="1"/>
  <c r="E167" i="5"/>
  <c r="G167" i="5" s="1"/>
  <c r="H167" i="5" s="1"/>
  <c r="I167" i="5" s="1"/>
  <c r="E164" i="5"/>
  <c r="G164" i="5" s="1"/>
  <c r="H164" i="5" s="1"/>
  <c r="I164" i="5" s="1"/>
  <c r="E161" i="5"/>
  <c r="G161" i="5" s="1"/>
  <c r="H161" i="5" s="1"/>
  <c r="I161" i="5" s="1"/>
  <c r="E156" i="5"/>
  <c r="G156" i="5" s="1"/>
  <c r="H156" i="5" s="1"/>
  <c r="I156" i="5" s="1"/>
  <c r="E153" i="5"/>
  <c r="G153" i="5" s="1"/>
  <c r="H153" i="5" s="1"/>
  <c r="I153" i="5" s="1"/>
  <c r="E150" i="5"/>
  <c r="G150" i="5" s="1"/>
  <c r="H150" i="5" s="1"/>
  <c r="I150" i="5" s="1"/>
  <c r="E21" i="3"/>
  <c r="G21" i="3" s="1"/>
  <c r="H21" i="3" s="1"/>
  <c r="I21" i="3" s="1"/>
  <c r="E20" i="3"/>
  <c r="G20" i="3" s="1"/>
  <c r="H20" i="3" s="1"/>
  <c r="I20" i="3" s="1"/>
  <c r="E24" i="3"/>
  <c r="G24" i="3" s="1"/>
  <c r="H24" i="3" s="1"/>
  <c r="I24" i="3" s="1"/>
  <c r="E23" i="3"/>
  <c r="G23" i="3" s="1"/>
  <c r="H23" i="3" s="1"/>
  <c r="I23" i="3" s="1"/>
  <c r="E27" i="3"/>
  <c r="G27" i="3" s="1"/>
  <c r="H27" i="3" s="1"/>
  <c r="I27" i="3" s="1"/>
  <c r="E26" i="3"/>
  <c r="G26" i="3" s="1"/>
  <c r="H26" i="3" s="1"/>
  <c r="I26" i="3" s="1"/>
  <c r="E30" i="3"/>
  <c r="G30" i="3" s="1"/>
  <c r="H30" i="3" s="1"/>
  <c r="I30" i="3" s="1"/>
  <c r="E29" i="3"/>
  <c r="G29" i="3" s="1"/>
  <c r="H29" i="3" s="1"/>
  <c r="I29" i="3" s="1"/>
  <c r="E53" i="3"/>
  <c r="G53" i="3" s="1"/>
  <c r="H53" i="3" s="1"/>
  <c r="I53" i="3" s="1"/>
  <c r="E52" i="3"/>
  <c r="G52" i="3" s="1"/>
  <c r="H52" i="3" s="1"/>
  <c r="I52" i="3" s="1"/>
  <c r="E56" i="3"/>
  <c r="G56" i="3" s="1"/>
  <c r="H56" i="3" s="1"/>
  <c r="I56" i="3" s="1"/>
  <c r="E55" i="3"/>
  <c r="G55" i="3" s="1"/>
  <c r="H55" i="3" s="1"/>
  <c r="I55" i="3" s="1"/>
  <c r="E96" i="3"/>
  <c r="G96" i="3" s="1"/>
  <c r="H96" i="3" s="1"/>
  <c r="I96" i="3" s="1"/>
  <c r="E95" i="3"/>
  <c r="G95" i="3" s="1"/>
  <c r="H95" i="3" s="1"/>
  <c r="I95" i="3" s="1"/>
  <c r="E101" i="3"/>
  <c r="G101" i="3" s="1"/>
  <c r="H101" i="3" s="1"/>
  <c r="E100" i="3"/>
  <c r="G100" i="3" s="1"/>
  <c r="H100" i="3" s="1"/>
  <c r="I100" i="3" s="1"/>
  <c r="E104" i="3"/>
  <c r="G104" i="3" s="1"/>
  <c r="H104" i="3" s="1"/>
  <c r="E103" i="3"/>
  <c r="G103" i="3" s="1"/>
  <c r="H103" i="3" s="1"/>
  <c r="J103" i="3" s="1"/>
  <c r="E107" i="3"/>
  <c r="G107" i="3" s="1"/>
  <c r="H107" i="3" s="1"/>
  <c r="I107" i="3" s="1"/>
  <c r="E106" i="3"/>
  <c r="G106" i="3" s="1"/>
  <c r="H106" i="3" s="1"/>
  <c r="E110" i="3"/>
  <c r="G110" i="3" s="1"/>
  <c r="H110" i="3" s="1"/>
  <c r="J110" i="3" s="1"/>
  <c r="E109" i="3"/>
  <c r="G109" i="3" s="1"/>
  <c r="H109" i="3" s="1"/>
  <c r="E113" i="3"/>
  <c r="G113" i="3" s="1"/>
  <c r="H113" i="3" s="1"/>
  <c r="J113" i="3" s="1"/>
  <c r="E112" i="3"/>
  <c r="G112" i="3" s="1"/>
  <c r="H112" i="3" s="1"/>
  <c r="J112" i="3" s="1"/>
  <c r="E116" i="3"/>
  <c r="G116" i="3" s="1"/>
  <c r="H116" i="3" s="1"/>
  <c r="J116" i="3" s="1"/>
  <c r="E115" i="3"/>
  <c r="G115" i="3" s="1"/>
  <c r="H115" i="3" s="1"/>
  <c r="I115" i="3" s="1"/>
  <c r="E119" i="3"/>
  <c r="G119" i="3" s="1"/>
  <c r="H119" i="3" s="1"/>
  <c r="I119" i="3" s="1"/>
  <c r="E118" i="3"/>
  <c r="G118" i="3" s="1"/>
  <c r="H118" i="3" s="1"/>
  <c r="J118" i="3" s="1"/>
  <c r="E128" i="3"/>
  <c r="G128" i="3" s="1"/>
  <c r="H128" i="3" s="1"/>
  <c r="J128" i="3" s="1"/>
  <c r="E127" i="3"/>
  <c r="G127" i="3" s="1"/>
  <c r="H127" i="3" s="1"/>
  <c r="E131" i="3"/>
  <c r="G131" i="3" s="1"/>
  <c r="H131" i="3" s="1"/>
  <c r="E161" i="3"/>
  <c r="G161" i="3" s="1"/>
  <c r="H161" i="3" s="1"/>
  <c r="I161" i="3" s="1"/>
  <c r="E160" i="3"/>
  <c r="G160" i="3" s="1"/>
  <c r="H160" i="3" s="1"/>
  <c r="I160" i="3" s="1"/>
  <c r="E164" i="3"/>
  <c r="G164" i="3" s="1"/>
  <c r="H164" i="3" s="1"/>
  <c r="E163" i="3"/>
  <c r="G163" i="3" s="1"/>
  <c r="H163" i="3" s="1"/>
  <c r="I163" i="3" s="1"/>
  <c r="E167" i="3"/>
  <c r="G167" i="3" s="1"/>
  <c r="H167" i="3" s="1"/>
  <c r="I167" i="3" s="1"/>
  <c r="E166" i="3"/>
  <c r="G166" i="3" s="1"/>
  <c r="H166" i="3" s="1"/>
  <c r="E177" i="3"/>
  <c r="G177" i="3" s="1"/>
  <c r="H177" i="3" s="1"/>
  <c r="E176" i="3"/>
  <c r="G176" i="3" s="1"/>
  <c r="H176" i="3" s="1"/>
  <c r="E180" i="3"/>
  <c r="G180" i="3" s="1"/>
  <c r="H180" i="3" s="1"/>
  <c r="I180" i="3" s="1"/>
  <c r="E179" i="3"/>
  <c r="G179" i="3" s="1"/>
  <c r="H179" i="3" s="1"/>
  <c r="J179" i="3" s="1"/>
  <c r="E183" i="3"/>
  <c r="G183" i="3" s="1"/>
  <c r="H183" i="3" s="1"/>
  <c r="I183" i="3" s="1"/>
  <c r="E182" i="3"/>
  <c r="G182" i="3" s="1"/>
  <c r="H182" i="3" s="1"/>
  <c r="E186" i="3"/>
  <c r="G186" i="3" s="1"/>
  <c r="H186" i="3" s="1"/>
  <c r="I186" i="3" s="1"/>
  <c r="E185" i="3"/>
  <c r="G185" i="3" s="1"/>
  <c r="H185" i="3" s="1"/>
  <c r="E195" i="3"/>
  <c r="G195" i="3" s="1"/>
  <c r="H195" i="3" s="1"/>
  <c r="E194" i="3"/>
  <c r="G194" i="3" s="1"/>
  <c r="H194" i="3" s="1"/>
  <c r="J194" i="3" s="1"/>
  <c r="E205" i="3"/>
  <c r="G205" i="3" s="1"/>
  <c r="H205" i="3" s="1"/>
  <c r="I205" i="3" s="1"/>
  <c r="E204" i="3"/>
  <c r="G204" i="3" s="1"/>
  <c r="H204" i="3" s="1"/>
  <c r="I204" i="3" s="1"/>
  <c r="E208" i="3"/>
  <c r="G208" i="3" s="1"/>
  <c r="H208" i="3" s="1"/>
  <c r="J208" i="3" s="1"/>
  <c r="E207" i="3"/>
  <c r="G207" i="3" s="1"/>
  <c r="H207" i="3" s="1"/>
  <c r="E211" i="3"/>
  <c r="G211" i="3" s="1"/>
  <c r="H211" i="3" s="1"/>
  <c r="E210" i="3"/>
  <c r="G210" i="3" s="1"/>
  <c r="H210" i="3" s="1"/>
  <c r="E220" i="3"/>
  <c r="G220" i="3" s="1"/>
  <c r="H220" i="3" s="1"/>
  <c r="E219" i="3"/>
  <c r="G219" i="3" s="1"/>
  <c r="H219" i="3" s="1"/>
  <c r="E226" i="3"/>
  <c r="G226" i="3" s="1"/>
  <c r="H226" i="3" s="1"/>
  <c r="J226" i="3" s="1"/>
  <c r="E225" i="3"/>
  <c r="G225" i="3" s="1"/>
  <c r="H225" i="3" s="1"/>
  <c r="E241" i="3"/>
  <c r="G241" i="3" s="1"/>
  <c r="H241" i="3" s="1"/>
  <c r="E240" i="3"/>
  <c r="G240" i="3" s="1"/>
  <c r="H240" i="3" s="1"/>
  <c r="I240" i="3" s="1"/>
  <c r="E244" i="3"/>
  <c r="G244" i="3" s="1"/>
  <c r="H244" i="3" s="1"/>
  <c r="J244" i="3" s="1"/>
  <c r="E243" i="3"/>
  <c r="G243" i="3" s="1"/>
  <c r="H243" i="3" s="1"/>
  <c r="I243" i="3" s="1"/>
  <c r="E269" i="3"/>
  <c r="G269" i="3" s="1"/>
  <c r="H269" i="3" s="1"/>
  <c r="I269" i="3" s="1"/>
  <c r="E268" i="3"/>
  <c r="G268" i="3" s="1"/>
  <c r="H268" i="3" s="1"/>
  <c r="J268" i="3" s="1"/>
  <c r="E272" i="3"/>
  <c r="G272" i="3" s="1"/>
  <c r="H272" i="3" s="1"/>
  <c r="I272" i="3" s="1"/>
  <c r="E271" i="3"/>
  <c r="G271" i="3" s="1"/>
  <c r="H271" i="3" s="1"/>
  <c r="J271" i="3" s="1"/>
  <c r="E275" i="3"/>
  <c r="G275" i="3" s="1"/>
  <c r="H275" i="3" s="1"/>
  <c r="I275" i="3" s="1"/>
  <c r="E274" i="3"/>
  <c r="G274" i="3" s="1"/>
  <c r="H274" i="3" s="1"/>
  <c r="J274" i="3" s="1"/>
  <c r="E288" i="3"/>
  <c r="G288" i="3" s="1"/>
  <c r="H288" i="3" s="1"/>
  <c r="I288" i="3" s="1"/>
  <c r="E287" i="3"/>
  <c r="G287" i="3" s="1"/>
  <c r="H287" i="3" s="1"/>
  <c r="E291" i="3"/>
  <c r="G291" i="3" s="1"/>
  <c r="H291" i="3" s="1"/>
  <c r="E290" i="3"/>
  <c r="G290" i="3" s="1"/>
  <c r="H290" i="3" s="1"/>
  <c r="E303" i="3"/>
  <c r="G303" i="3" s="1"/>
  <c r="H303" i="3" s="1"/>
  <c r="E302" i="3"/>
  <c r="G302" i="3" s="1"/>
  <c r="H302" i="3" s="1"/>
  <c r="J302" i="3" s="1"/>
  <c r="E309" i="3"/>
  <c r="G309" i="3" s="1"/>
  <c r="H309" i="3" s="1"/>
  <c r="I309" i="3" s="1"/>
  <c r="E308" i="3"/>
  <c r="G308" i="3" s="1"/>
  <c r="H308" i="3" s="1"/>
  <c r="E312" i="3"/>
  <c r="G312" i="3" s="1"/>
  <c r="H312" i="3" s="1"/>
  <c r="E315" i="3"/>
  <c r="G315" i="3" s="1"/>
  <c r="H315" i="3" s="1"/>
  <c r="J315" i="3" s="1"/>
  <c r="E314" i="3"/>
  <c r="G314" i="3" s="1"/>
  <c r="H314" i="3" s="1"/>
  <c r="J314" i="3" s="1"/>
  <c r="E331" i="3"/>
  <c r="G331" i="3" s="1"/>
  <c r="H331" i="3" s="1"/>
  <c r="J331" i="3" s="1"/>
  <c r="E330" i="3"/>
  <c r="G330" i="3" s="1"/>
  <c r="H330" i="3" s="1"/>
  <c r="J330" i="3" s="1"/>
  <c r="E334" i="3"/>
  <c r="G334" i="3" s="1"/>
  <c r="H334" i="3" s="1"/>
  <c r="J334" i="3" s="1"/>
  <c r="E333" i="3"/>
  <c r="G333" i="3" s="1"/>
  <c r="H333" i="3" s="1"/>
  <c r="E379" i="3"/>
  <c r="G379" i="3" s="1"/>
  <c r="H379" i="3" s="1"/>
  <c r="I379" i="3" s="1"/>
  <c r="E378" i="3"/>
  <c r="G378" i="3" s="1"/>
  <c r="H378" i="3" s="1"/>
  <c r="I378" i="3" s="1"/>
  <c r="E382" i="3"/>
  <c r="G382" i="3" s="1"/>
  <c r="H382" i="3" s="1"/>
  <c r="I382" i="3" s="1"/>
  <c r="E381" i="3"/>
  <c r="G381" i="3" s="1"/>
  <c r="H381" i="3" s="1"/>
  <c r="I381" i="3" s="1"/>
  <c r="E385" i="3"/>
  <c r="G385" i="3" s="1"/>
  <c r="H385" i="3" s="1"/>
  <c r="I385" i="3" s="1"/>
  <c r="E384" i="3"/>
  <c r="G384" i="3" s="1"/>
  <c r="H384" i="3" s="1"/>
  <c r="I384" i="3" s="1"/>
  <c r="E439" i="3"/>
  <c r="G439" i="3" s="1"/>
  <c r="H439" i="3" s="1"/>
  <c r="I439" i="3" s="1"/>
  <c r="E438" i="3"/>
  <c r="G438" i="3" s="1"/>
  <c r="H438" i="3" s="1"/>
  <c r="E442" i="3"/>
  <c r="G442" i="3" s="1"/>
  <c r="H442" i="3" s="1"/>
  <c r="I442" i="3" s="1"/>
  <c r="E441" i="3"/>
  <c r="G441" i="3" s="1"/>
  <c r="H441" i="3" s="1"/>
  <c r="I441" i="3" s="1"/>
  <c r="E445" i="3"/>
  <c r="G445" i="3" s="1"/>
  <c r="H445" i="3" s="1"/>
  <c r="I445" i="3" s="1"/>
  <c r="E444" i="3"/>
  <c r="G444" i="3" s="1"/>
  <c r="H444" i="3" s="1"/>
  <c r="I444" i="3" s="1"/>
  <c r="E449" i="3"/>
  <c r="G449" i="3" s="1"/>
  <c r="H449" i="3" s="1"/>
  <c r="I449" i="3" s="1"/>
  <c r="E448" i="3"/>
  <c r="G448" i="3" s="1"/>
  <c r="H448" i="3" s="1"/>
  <c r="I448" i="3" s="1"/>
  <c r="E447" i="3"/>
  <c r="G447" i="3" s="1"/>
  <c r="H447" i="3" s="1"/>
  <c r="I447" i="3" s="1"/>
  <c r="E11" i="4"/>
  <c r="G11" i="4" s="1"/>
  <c r="H11" i="4" s="1"/>
  <c r="I11" i="4" s="1"/>
  <c r="E10" i="4"/>
  <c r="G10" i="4" s="1"/>
  <c r="H10" i="4" s="1"/>
  <c r="I10" i="4" s="1"/>
  <c r="E15" i="4"/>
  <c r="G15" i="4" s="1"/>
  <c r="H15" i="4" s="1"/>
  <c r="I15" i="4" s="1"/>
  <c r="E14" i="4"/>
  <c r="G14" i="4" s="1"/>
  <c r="H14" i="4" s="1"/>
  <c r="I14" i="4" s="1"/>
  <c r="E21" i="4"/>
  <c r="G21" i="4" s="1"/>
  <c r="H21" i="4" s="1"/>
  <c r="I21" i="4" s="1"/>
  <c r="E20" i="4"/>
  <c r="G20" i="4" s="1"/>
  <c r="H20" i="4" s="1"/>
  <c r="I20" i="4" s="1"/>
  <c r="E42" i="4"/>
  <c r="G42" i="4" s="1"/>
  <c r="H42" i="4" s="1"/>
  <c r="I42" i="4" s="1"/>
  <c r="E41" i="4"/>
  <c r="G41" i="4" s="1"/>
  <c r="H41" i="4" s="1"/>
  <c r="I41" i="4" s="1"/>
  <c r="E51" i="4"/>
  <c r="G51" i="4" s="1"/>
  <c r="H51" i="4" s="1"/>
  <c r="I51" i="4" s="1"/>
  <c r="E50" i="4"/>
  <c r="G50" i="4" s="1"/>
  <c r="H50" i="4" s="1"/>
  <c r="I50" i="4" s="1"/>
  <c r="E54" i="4"/>
  <c r="G54" i="4" s="1"/>
  <c r="H54" i="4" s="1"/>
  <c r="E53" i="4"/>
  <c r="G53" i="4" s="1"/>
  <c r="H53" i="4" s="1"/>
  <c r="I53" i="4" s="1"/>
  <c r="E130" i="9"/>
  <c r="G130" i="9" s="1"/>
  <c r="H130" i="9" s="1"/>
  <c r="I130" i="9" s="1"/>
  <c r="E234" i="12"/>
  <c r="G234" i="12" s="1"/>
  <c r="H234" i="12" s="1"/>
  <c r="I234" i="12" s="1"/>
  <c r="E227" i="12"/>
  <c r="G227" i="12" s="1"/>
  <c r="H227" i="12" s="1"/>
  <c r="I227" i="12" s="1"/>
  <c r="E237" i="12"/>
  <c r="G237" i="12" s="1"/>
  <c r="H237" i="12" s="1"/>
  <c r="I237" i="12" s="1"/>
  <c r="E230" i="12"/>
  <c r="G230" i="12" s="1"/>
  <c r="H230" i="12" s="1"/>
  <c r="I230" i="12" s="1"/>
  <c r="E151" i="12"/>
  <c r="G151" i="12" s="1"/>
  <c r="H151" i="12" s="1"/>
  <c r="I151" i="12" s="1"/>
  <c r="E117" i="12"/>
  <c r="G117" i="12" s="1"/>
  <c r="H117" i="12" s="1"/>
  <c r="I117" i="12" s="1"/>
  <c r="E198" i="10"/>
  <c r="G198" i="10" s="1"/>
  <c r="H198" i="10" s="1"/>
  <c r="I198" i="10" s="1"/>
  <c r="E190" i="10"/>
  <c r="G190" i="10" s="1"/>
  <c r="H190" i="10" s="1"/>
  <c r="I190" i="10" s="1"/>
  <c r="E182" i="10"/>
  <c r="G182" i="10" s="1"/>
  <c r="H182" i="10" s="1"/>
  <c r="I182" i="10" s="1"/>
  <c r="E201" i="10"/>
  <c r="G201" i="10" s="1"/>
  <c r="H201" i="10" s="1"/>
  <c r="I201" i="10" s="1"/>
  <c r="E194" i="10"/>
  <c r="G194" i="10" s="1"/>
  <c r="H194" i="10" s="1"/>
  <c r="I194" i="10" s="1"/>
  <c r="E186" i="10"/>
  <c r="G186" i="10" s="1"/>
  <c r="H186" i="10" s="1"/>
  <c r="I186" i="10" s="1"/>
  <c r="E178" i="10"/>
  <c r="G178" i="10" s="1"/>
  <c r="H178" i="10" s="1"/>
  <c r="I178" i="10" s="1"/>
  <c r="E169" i="10"/>
  <c r="G169" i="10" s="1"/>
  <c r="H169" i="10" s="1"/>
  <c r="I169" i="10" s="1"/>
  <c r="E161" i="10"/>
  <c r="G161" i="10" s="1"/>
  <c r="H161" i="10" s="1"/>
  <c r="I161" i="10" s="1"/>
  <c r="E173" i="10"/>
  <c r="G173" i="10" s="1"/>
  <c r="H173" i="10" s="1"/>
  <c r="I173" i="10" s="1"/>
  <c r="E157" i="10"/>
  <c r="G157" i="10" s="1"/>
  <c r="H157" i="10" s="1"/>
  <c r="I157" i="10" s="1"/>
  <c r="E149" i="10"/>
  <c r="G149" i="10" s="1"/>
  <c r="H149" i="10" s="1"/>
  <c r="I149" i="10" s="1"/>
  <c r="E141" i="10"/>
  <c r="G141" i="10" s="1"/>
  <c r="H141" i="10" s="1"/>
  <c r="I141" i="10" s="1"/>
  <c r="E134" i="10"/>
  <c r="G134" i="10" s="1"/>
  <c r="H134" i="10" s="1"/>
  <c r="I134" i="10" s="1"/>
  <c r="E120" i="10"/>
  <c r="G120" i="10" s="1"/>
  <c r="H120" i="10" s="1"/>
  <c r="I120" i="10" s="1"/>
  <c r="E111" i="10"/>
  <c r="G111" i="10" s="1"/>
  <c r="H111" i="10" s="1"/>
  <c r="I111" i="10" s="1"/>
  <c r="E95" i="10"/>
  <c r="G95" i="10" s="1"/>
  <c r="H95" i="10" s="1"/>
  <c r="I95" i="10" s="1"/>
  <c r="E85" i="10"/>
  <c r="G85" i="10" s="1"/>
  <c r="H85" i="10" s="1"/>
  <c r="I85" i="10" s="1"/>
  <c r="E73" i="10"/>
  <c r="G73" i="10" s="1"/>
  <c r="H73" i="10" s="1"/>
  <c r="I73" i="10" s="1"/>
  <c r="E63" i="10"/>
  <c r="G63" i="10" s="1"/>
  <c r="H63" i="10" s="1"/>
  <c r="I63" i="10" s="1"/>
  <c r="E51" i="10"/>
  <c r="G51" i="10" s="1"/>
  <c r="H51" i="10" s="1"/>
  <c r="I51" i="10" s="1"/>
  <c r="E24" i="10"/>
  <c r="G24" i="10" s="1"/>
  <c r="H24" i="10" s="1"/>
  <c r="I24" i="10" s="1"/>
  <c r="E12" i="10"/>
  <c r="G12" i="10" s="1"/>
  <c r="H12" i="10" s="1"/>
  <c r="I12" i="10" s="1"/>
  <c r="E55" i="9"/>
  <c r="G55" i="9" s="1"/>
  <c r="H55" i="9" s="1"/>
  <c r="I55" i="9" s="1"/>
  <c r="E44" i="9"/>
  <c r="G44" i="9" s="1"/>
  <c r="H44" i="9" s="1"/>
  <c r="I44" i="9" s="1"/>
  <c r="E38" i="9"/>
  <c r="G38" i="9" s="1"/>
  <c r="H38" i="9" s="1"/>
  <c r="I38" i="9" s="1"/>
  <c r="E32" i="9"/>
  <c r="G32" i="9" s="1"/>
  <c r="H32" i="9" s="1"/>
  <c r="I32" i="9" s="1"/>
  <c r="E22" i="9"/>
  <c r="G22" i="9" s="1"/>
  <c r="H22" i="9" s="1"/>
  <c r="I22" i="9" s="1"/>
  <c r="E16" i="9"/>
  <c r="G16" i="9" s="1"/>
  <c r="H16" i="9" s="1"/>
  <c r="J16" i="9" s="1"/>
  <c r="E13" i="9"/>
  <c r="G13" i="9" s="1"/>
  <c r="H13" i="9" s="1"/>
  <c r="J13" i="9" s="1"/>
  <c r="E208" i="8"/>
  <c r="G208" i="8" s="1"/>
  <c r="H208" i="8" s="1"/>
  <c r="I208" i="8" s="1"/>
  <c r="E63" i="8"/>
  <c r="G63" i="8" s="1"/>
  <c r="H63" i="8" s="1"/>
  <c r="I63" i="8" s="1"/>
  <c r="E54" i="8"/>
  <c r="G54" i="8" s="1"/>
  <c r="H54" i="8" s="1"/>
  <c r="I54" i="8" s="1"/>
  <c r="E45" i="8"/>
  <c r="G45" i="8" s="1"/>
  <c r="H45" i="8" s="1"/>
  <c r="I45" i="8" s="1"/>
  <c r="E145" i="10"/>
  <c r="G145" i="10" s="1"/>
  <c r="H145" i="10" s="1"/>
  <c r="I145" i="10" s="1"/>
  <c r="E100" i="10"/>
  <c r="G100" i="10" s="1"/>
  <c r="H100" i="10" s="1"/>
  <c r="I100" i="10" s="1"/>
  <c r="E81" i="10"/>
  <c r="G81" i="10" s="1"/>
  <c r="H81" i="10" s="1"/>
  <c r="I81" i="10" s="1"/>
  <c r="E57" i="10"/>
  <c r="G57" i="10" s="1"/>
  <c r="H57" i="10" s="1"/>
  <c r="I57" i="10" s="1"/>
  <c r="E18" i="10"/>
  <c r="G18" i="10" s="1"/>
  <c r="H18" i="10" s="1"/>
  <c r="I18" i="10" s="1"/>
  <c r="E47" i="9"/>
  <c r="G47" i="9" s="1"/>
  <c r="H47" i="9" s="1"/>
  <c r="I47" i="9" s="1"/>
  <c r="E35" i="9"/>
  <c r="G35" i="9" s="1"/>
  <c r="H35" i="9" s="1"/>
  <c r="I35" i="9" s="1"/>
  <c r="E19" i="9"/>
  <c r="G19" i="9" s="1"/>
  <c r="H19" i="9" s="1"/>
  <c r="I19" i="9" s="1"/>
  <c r="E204" i="8"/>
  <c r="G204" i="8" s="1"/>
  <c r="H204" i="8" s="1"/>
  <c r="I204" i="8" s="1"/>
  <c r="E59" i="8"/>
  <c r="G59" i="8" s="1"/>
  <c r="H59" i="8" s="1"/>
  <c r="I59" i="8" s="1"/>
  <c r="E41" i="8"/>
  <c r="G41" i="8" s="1"/>
  <c r="H41" i="8" s="1"/>
  <c r="I41" i="8" s="1"/>
  <c r="E165" i="10"/>
  <c r="G165" i="10" s="1"/>
  <c r="H165" i="10" s="1"/>
  <c r="I165" i="10" s="1"/>
  <c r="E153" i="10"/>
  <c r="G153" i="10" s="1"/>
  <c r="H153" i="10" s="1"/>
  <c r="I153" i="10" s="1"/>
  <c r="E137" i="10"/>
  <c r="G137" i="10" s="1"/>
  <c r="H137" i="10" s="1"/>
  <c r="I137" i="10" s="1"/>
  <c r="E116" i="10"/>
  <c r="G116" i="10" s="1"/>
  <c r="H116" i="10" s="1"/>
  <c r="I116" i="10" s="1"/>
  <c r="E90" i="10"/>
  <c r="G90" i="10" s="1"/>
  <c r="H90" i="10" s="1"/>
  <c r="I90" i="10" s="1"/>
  <c r="E69" i="10"/>
  <c r="G69" i="10" s="1"/>
  <c r="H69" i="10" s="1"/>
  <c r="I69" i="10" s="1"/>
  <c r="E30" i="10"/>
  <c r="G30" i="10" s="1"/>
  <c r="H30" i="10" s="1"/>
  <c r="I30" i="10" s="1"/>
  <c r="E169" i="9"/>
  <c r="G169" i="9" s="1"/>
  <c r="H169" i="9" s="1"/>
  <c r="I169" i="9" s="1"/>
  <c r="E160" i="9"/>
  <c r="G160" i="9" s="1"/>
  <c r="H160" i="9" s="1"/>
  <c r="I160" i="9" s="1"/>
  <c r="E157" i="9"/>
  <c r="G157" i="9" s="1"/>
  <c r="H157" i="9" s="1"/>
  <c r="E154" i="9"/>
  <c r="G154" i="9" s="1"/>
  <c r="H154" i="9" s="1"/>
  <c r="E151" i="9"/>
  <c r="G151" i="9" s="1"/>
  <c r="H151" i="9" s="1"/>
  <c r="I151" i="9" s="1"/>
  <c r="E146" i="9"/>
  <c r="G146" i="9" s="1"/>
  <c r="H146" i="9" s="1"/>
  <c r="E58" i="9"/>
  <c r="G58" i="9" s="1"/>
  <c r="H58" i="9" s="1"/>
  <c r="I58" i="9" s="1"/>
  <c r="E41" i="9"/>
  <c r="G41" i="9" s="1"/>
  <c r="H41" i="9" s="1"/>
  <c r="I41" i="9" s="1"/>
  <c r="E28" i="9"/>
  <c r="G28" i="9" s="1"/>
  <c r="H28" i="9" s="1"/>
  <c r="I28" i="9" s="1"/>
  <c r="E25" i="9"/>
  <c r="G25" i="9" s="1"/>
  <c r="H25" i="9" s="1"/>
  <c r="I25" i="9" s="1"/>
  <c r="E92" i="8"/>
  <c r="G92" i="8" s="1"/>
  <c r="H92" i="8" s="1"/>
  <c r="I92" i="8" s="1"/>
  <c r="E49" i="8"/>
  <c r="G49" i="8" s="1"/>
  <c r="H49" i="8" s="1"/>
  <c r="I49" i="8" s="1"/>
  <c r="E450" i="6"/>
  <c r="G450" i="6" s="1"/>
  <c r="H450" i="6" s="1"/>
  <c r="E268" i="6"/>
  <c r="G268" i="6" s="1"/>
  <c r="H268" i="6" s="1"/>
  <c r="J268" i="6" s="1"/>
  <c r="E264" i="6"/>
  <c r="G264" i="6" s="1"/>
  <c r="H264" i="6" s="1"/>
  <c r="I264" i="6" s="1"/>
  <c r="E260" i="6"/>
  <c r="G260" i="6" s="1"/>
  <c r="H260" i="6" s="1"/>
  <c r="E257" i="6"/>
  <c r="G257" i="6" s="1"/>
  <c r="H257" i="6" s="1"/>
  <c r="I257" i="6" s="1"/>
  <c r="E254" i="6"/>
  <c r="G254" i="6" s="1"/>
  <c r="H254" i="6" s="1"/>
  <c r="E184" i="6"/>
  <c r="G184" i="6" s="1"/>
  <c r="H184" i="6" s="1"/>
  <c r="J184" i="6" s="1"/>
  <c r="E180" i="6"/>
  <c r="G180" i="6" s="1"/>
  <c r="H180" i="6" s="1"/>
  <c r="E108" i="6"/>
  <c r="G108" i="6" s="1"/>
  <c r="H108" i="6" s="1"/>
  <c r="E62" i="6"/>
  <c r="G62" i="6" s="1"/>
  <c r="H62" i="6" s="1"/>
  <c r="J62" i="6" s="1"/>
  <c r="E50" i="6"/>
  <c r="G50" i="6" s="1"/>
  <c r="H50" i="6" s="1"/>
  <c r="J50" i="6" s="1"/>
  <c r="E47" i="6"/>
  <c r="G47" i="6" s="1"/>
  <c r="H47" i="6" s="1"/>
  <c r="E44" i="6"/>
  <c r="G44" i="6" s="1"/>
  <c r="H44" i="6" s="1"/>
  <c r="I44" i="6" s="1"/>
  <c r="E41" i="6"/>
  <c r="G41" i="6" s="1"/>
  <c r="H41" i="6" s="1"/>
  <c r="E38" i="6"/>
  <c r="G38" i="6" s="1"/>
  <c r="H38" i="6" s="1"/>
  <c r="E33" i="6"/>
  <c r="G33" i="6" s="1"/>
  <c r="H33" i="6" s="1"/>
  <c r="J33" i="6" s="1"/>
  <c r="E29" i="6"/>
  <c r="G29" i="6" s="1"/>
  <c r="H29" i="6" s="1"/>
  <c r="E22" i="6"/>
  <c r="G22" i="6" s="1"/>
  <c r="H22" i="6" s="1"/>
  <c r="E16" i="6"/>
  <c r="G16" i="6" s="1"/>
  <c r="H16" i="6" s="1"/>
  <c r="E13" i="6"/>
  <c r="G13" i="6" s="1"/>
  <c r="H13" i="6" s="1"/>
  <c r="I13" i="6" s="1"/>
  <c r="E10" i="6"/>
  <c r="G10" i="6" s="1"/>
  <c r="H10" i="6" s="1"/>
  <c r="E246" i="7"/>
  <c r="G246" i="7" s="1"/>
  <c r="H246" i="7" s="1"/>
  <c r="I246" i="7" s="1"/>
  <c r="E519" i="6"/>
  <c r="G519" i="6" s="1"/>
  <c r="H519" i="6" s="1"/>
  <c r="J519" i="6" s="1"/>
  <c r="J521" i="6" s="1"/>
  <c r="E513" i="6"/>
  <c r="G513" i="6" s="1"/>
  <c r="H513" i="6" s="1"/>
  <c r="I513" i="6" s="1"/>
  <c r="E509" i="6"/>
  <c r="G509" i="6" s="1"/>
  <c r="H509" i="6" s="1"/>
  <c r="J509" i="6" s="1"/>
  <c r="E495" i="6"/>
  <c r="G495" i="6" s="1"/>
  <c r="H495" i="6" s="1"/>
  <c r="I495" i="6" s="1"/>
  <c r="E489" i="6"/>
  <c r="G489" i="6" s="1"/>
  <c r="H489" i="6" s="1"/>
  <c r="J489" i="6" s="1"/>
  <c r="E470" i="6"/>
  <c r="G470" i="6" s="1"/>
  <c r="H470" i="6" s="1"/>
  <c r="I470" i="6" s="1"/>
  <c r="E464" i="6"/>
  <c r="G464" i="6" s="1"/>
  <c r="H464" i="6" s="1"/>
  <c r="J464" i="6" s="1"/>
  <c r="E457" i="6"/>
  <c r="G457" i="6" s="1"/>
  <c r="H457" i="6" s="1"/>
  <c r="E446" i="6"/>
  <c r="G446" i="6" s="1"/>
  <c r="H446" i="6" s="1"/>
  <c r="E442" i="6"/>
  <c r="G442" i="6" s="1"/>
  <c r="H442" i="6" s="1"/>
  <c r="E439" i="6"/>
  <c r="G439" i="6" s="1"/>
  <c r="H439" i="6" s="1"/>
  <c r="E406" i="6"/>
  <c r="G406" i="6" s="1"/>
  <c r="H406" i="6" s="1"/>
  <c r="I406" i="6" s="1"/>
  <c r="E402" i="6"/>
  <c r="G402" i="6" s="1"/>
  <c r="H402" i="6" s="1"/>
  <c r="I402" i="6" s="1"/>
  <c r="E399" i="6"/>
  <c r="G399" i="6" s="1"/>
  <c r="H399" i="6" s="1"/>
  <c r="I399" i="6" s="1"/>
  <c r="E396" i="6"/>
  <c r="G396" i="6" s="1"/>
  <c r="H396" i="6" s="1"/>
  <c r="I396" i="6" s="1"/>
  <c r="E272" i="6"/>
  <c r="G272" i="6" s="1"/>
  <c r="H272" i="6" s="1"/>
  <c r="I272" i="6" s="1"/>
  <c r="E222" i="6"/>
  <c r="G222" i="6" s="1"/>
  <c r="H222" i="6" s="1"/>
  <c r="J222" i="6" s="1"/>
  <c r="E218" i="6"/>
  <c r="G218" i="6" s="1"/>
  <c r="H218" i="6" s="1"/>
  <c r="J218" i="6" s="1"/>
  <c r="E209" i="6"/>
  <c r="G209" i="6" s="1"/>
  <c r="H209" i="6" s="1"/>
  <c r="I209" i="6" s="1"/>
  <c r="E188" i="6"/>
  <c r="G188" i="6" s="1"/>
  <c r="H188" i="6" s="1"/>
  <c r="I188" i="6" s="1"/>
  <c r="E72" i="6"/>
  <c r="G72" i="6" s="1"/>
  <c r="H72" i="6" s="1"/>
  <c r="I72" i="6" s="1"/>
  <c r="E67" i="6"/>
  <c r="G67" i="6" s="1"/>
  <c r="H67" i="6" s="1"/>
  <c r="I67" i="6" s="1"/>
  <c r="E65" i="6"/>
  <c r="G65" i="6" s="1"/>
  <c r="H65" i="6" s="1"/>
  <c r="I65" i="6" s="1"/>
  <c r="E59" i="6"/>
  <c r="G59" i="6" s="1"/>
  <c r="H59" i="6" s="1"/>
  <c r="I59" i="6" s="1"/>
  <c r="E19" i="6"/>
  <c r="G19" i="6" s="1"/>
  <c r="H19" i="6" s="1"/>
  <c r="I19" i="6" s="1"/>
  <c r="E152" i="12"/>
  <c r="G152" i="12" s="1"/>
  <c r="H152" i="12" s="1"/>
  <c r="J152" i="12" s="1"/>
  <c r="E273" i="10"/>
  <c r="G273" i="10" s="1"/>
  <c r="H273" i="10" s="1"/>
  <c r="I273" i="10" s="1"/>
  <c r="E265" i="10"/>
  <c r="G265" i="10" s="1"/>
  <c r="H265" i="10" s="1"/>
  <c r="I265" i="10" s="1"/>
  <c r="E257" i="10"/>
  <c r="G257" i="10" s="1"/>
  <c r="H257" i="10" s="1"/>
  <c r="I257" i="10" s="1"/>
  <c r="E249" i="10"/>
  <c r="G249" i="10" s="1"/>
  <c r="H249" i="10" s="1"/>
  <c r="I249" i="10" s="1"/>
  <c r="E241" i="10"/>
  <c r="G241" i="10" s="1"/>
  <c r="H241" i="10" s="1"/>
  <c r="I241" i="10" s="1"/>
  <c r="E233" i="10"/>
  <c r="G233" i="10" s="1"/>
  <c r="H233" i="10" s="1"/>
  <c r="I233" i="10" s="1"/>
  <c r="E217" i="10"/>
  <c r="G217" i="10" s="1"/>
  <c r="H217" i="10" s="1"/>
  <c r="I217" i="10" s="1"/>
  <c r="E269" i="10"/>
  <c r="G269" i="10" s="1"/>
  <c r="H269" i="10" s="1"/>
  <c r="I269" i="10" s="1"/>
  <c r="E261" i="10"/>
  <c r="G261" i="10" s="1"/>
  <c r="H261" i="10" s="1"/>
  <c r="I261" i="10" s="1"/>
  <c r="E253" i="10"/>
  <c r="G253" i="10" s="1"/>
  <c r="H253" i="10" s="1"/>
  <c r="I253" i="10" s="1"/>
  <c r="E245" i="10"/>
  <c r="G245" i="10" s="1"/>
  <c r="H245" i="10" s="1"/>
  <c r="I245" i="10" s="1"/>
  <c r="E237" i="10"/>
  <c r="G237" i="10" s="1"/>
  <c r="H237" i="10" s="1"/>
  <c r="I237" i="10" s="1"/>
  <c r="E225" i="10"/>
  <c r="G225" i="10" s="1"/>
  <c r="H225" i="10" s="1"/>
  <c r="I225" i="10" s="1"/>
  <c r="E121" i="10"/>
  <c r="G121" i="10" s="1"/>
  <c r="H121" i="10" s="1"/>
  <c r="I121" i="10" s="1"/>
  <c r="E112" i="10"/>
  <c r="G112" i="10" s="1"/>
  <c r="H112" i="10" s="1"/>
  <c r="I112" i="10" s="1"/>
  <c r="E96" i="10"/>
  <c r="G96" i="10" s="1"/>
  <c r="H96" i="10" s="1"/>
  <c r="I96" i="10" s="1"/>
  <c r="E86" i="10"/>
  <c r="G86" i="10" s="1"/>
  <c r="H86" i="10" s="1"/>
  <c r="I86" i="10" s="1"/>
  <c r="E74" i="10"/>
  <c r="G74" i="10" s="1"/>
  <c r="H74" i="10" s="1"/>
  <c r="I74" i="10" s="1"/>
  <c r="E64" i="10"/>
  <c r="G64" i="10" s="1"/>
  <c r="H64" i="10" s="1"/>
  <c r="I64" i="10" s="1"/>
  <c r="E52" i="10"/>
  <c r="G52" i="10" s="1"/>
  <c r="H52" i="10" s="1"/>
  <c r="I52" i="10" s="1"/>
  <c r="E25" i="10"/>
  <c r="G25" i="10" s="1"/>
  <c r="H25" i="10" s="1"/>
  <c r="I25" i="10" s="1"/>
  <c r="E13" i="10"/>
  <c r="G13" i="10" s="1"/>
  <c r="H13" i="10" s="1"/>
  <c r="I13" i="10" s="1"/>
  <c r="E56" i="9"/>
  <c r="G56" i="9" s="1"/>
  <c r="H56" i="9" s="1"/>
  <c r="I56" i="9" s="1"/>
  <c r="E210" i="8"/>
  <c r="G210" i="8" s="1"/>
  <c r="H210" i="8" s="1"/>
  <c r="I210" i="8" s="1"/>
  <c r="E200" i="8"/>
  <c r="G200" i="8" s="1"/>
  <c r="H200" i="8" s="1"/>
  <c r="I200" i="8" s="1"/>
  <c r="E87" i="8"/>
  <c r="G87" i="8" s="1"/>
  <c r="H87" i="8" s="1"/>
  <c r="E84" i="8"/>
  <c r="G84" i="8" s="1"/>
  <c r="H84" i="8" s="1"/>
  <c r="E78" i="8"/>
  <c r="G78" i="8" s="1"/>
  <c r="H78" i="8" s="1"/>
  <c r="I78" i="8" s="1"/>
  <c r="E75" i="8"/>
  <c r="G75" i="8" s="1"/>
  <c r="H75" i="8" s="1"/>
  <c r="E72" i="8"/>
  <c r="G72" i="8" s="1"/>
  <c r="H72" i="8" s="1"/>
  <c r="E69" i="8"/>
  <c r="G69" i="8" s="1"/>
  <c r="H69" i="8" s="1"/>
  <c r="J69" i="8" s="1"/>
  <c r="E65" i="8"/>
  <c r="G65" i="8" s="1"/>
  <c r="H65" i="8" s="1"/>
  <c r="I65" i="8" s="1"/>
  <c r="E56" i="8"/>
  <c r="G56" i="8" s="1"/>
  <c r="H56" i="8" s="1"/>
  <c r="I56" i="8" s="1"/>
  <c r="E130" i="10"/>
  <c r="G130" i="10" s="1"/>
  <c r="H130" i="10" s="1"/>
  <c r="I130" i="10" s="1"/>
  <c r="E206" i="8"/>
  <c r="G206" i="8" s="1"/>
  <c r="H206" i="8" s="1"/>
  <c r="I206" i="8" s="1"/>
  <c r="E61" i="8"/>
  <c r="G61" i="8" s="1"/>
  <c r="H61" i="8" s="1"/>
  <c r="I61" i="8" s="1"/>
  <c r="E43" i="8"/>
  <c r="G43" i="8" s="1"/>
  <c r="H43" i="8" s="1"/>
  <c r="I43" i="8" s="1"/>
  <c r="E117" i="10"/>
  <c r="G117" i="10" s="1"/>
  <c r="H117" i="10" s="1"/>
  <c r="I117" i="10" s="1"/>
  <c r="E59" i="9"/>
  <c r="G59" i="9" s="1"/>
  <c r="H59" i="9" s="1"/>
  <c r="I59" i="9" s="1"/>
  <c r="E195" i="8"/>
  <c r="G195" i="8" s="1"/>
  <c r="H195" i="8" s="1"/>
  <c r="I195" i="8" s="1"/>
  <c r="E51" i="8"/>
  <c r="G51" i="8" s="1"/>
  <c r="H51" i="8" s="1"/>
  <c r="I51" i="8" s="1"/>
  <c r="E47" i="8"/>
  <c r="G47" i="8" s="1"/>
  <c r="H47" i="8" s="1"/>
  <c r="I47" i="8" s="1"/>
  <c r="E451" i="6"/>
  <c r="G451" i="6" s="1"/>
  <c r="H451" i="6" s="1"/>
  <c r="J451" i="6" s="1"/>
  <c r="E284" i="6"/>
  <c r="G284" i="6" s="1"/>
  <c r="H284" i="6" s="1"/>
  <c r="I284" i="6" s="1"/>
  <c r="E134" i="6"/>
  <c r="G134" i="6" s="1"/>
  <c r="H134" i="6" s="1"/>
  <c r="J134" i="6" s="1"/>
  <c r="E86" i="4"/>
  <c r="G86" i="4" s="1"/>
  <c r="H86" i="4" s="1"/>
  <c r="I86" i="4" s="1"/>
  <c r="E81" i="4"/>
  <c r="G81" i="4" s="1"/>
  <c r="H81" i="4" s="1"/>
  <c r="I81" i="4" s="1"/>
  <c r="E76" i="4"/>
  <c r="G76" i="4" s="1"/>
  <c r="H76" i="4" s="1"/>
  <c r="I76" i="4" s="1"/>
  <c r="E70" i="4"/>
  <c r="G70" i="4" s="1"/>
  <c r="H70" i="4" s="1"/>
  <c r="I70" i="4" s="1"/>
  <c r="E458" i="6"/>
  <c r="G458" i="6" s="1"/>
  <c r="H458" i="6" s="1"/>
  <c r="J458" i="6" s="1"/>
  <c r="E280" i="6"/>
  <c r="G280" i="6" s="1"/>
  <c r="H280" i="6" s="1"/>
  <c r="I280" i="6" s="1"/>
  <c r="E238" i="6"/>
  <c r="G238" i="6" s="1"/>
  <c r="H238" i="6" s="1"/>
  <c r="I238" i="6" s="1"/>
  <c r="E234" i="6"/>
  <c r="G234" i="6" s="1"/>
  <c r="H234" i="6" s="1"/>
  <c r="I234" i="6" s="1"/>
  <c r="E204" i="6"/>
  <c r="G204" i="6" s="1"/>
  <c r="H204" i="6" s="1"/>
  <c r="I204" i="6" s="1"/>
  <c r="E200" i="6"/>
  <c r="G200" i="6" s="1"/>
  <c r="H200" i="6" s="1"/>
  <c r="I200" i="6" s="1"/>
  <c r="E147" i="6"/>
  <c r="G147" i="6" s="1"/>
  <c r="H147" i="6" s="1"/>
  <c r="I147" i="6" s="1"/>
  <c r="E142" i="6"/>
  <c r="G142" i="6" s="1"/>
  <c r="H142" i="6" s="1"/>
  <c r="I142" i="6" s="1"/>
  <c r="E138" i="6"/>
  <c r="G138" i="6" s="1"/>
  <c r="H138" i="6" s="1"/>
  <c r="I138" i="6" s="1"/>
  <c r="E130" i="6"/>
  <c r="G130" i="6" s="1"/>
  <c r="H130" i="6" s="1"/>
  <c r="I130" i="6" s="1"/>
  <c r="E134" i="5"/>
  <c r="G134" i="5" s="1"/>
  <c r="H134" i="5" s="1"/>
  <c r="I134" i="5" s="1"/>
  <c r="E107" i="6"/>
  <c r="G107" i="6" s="1"/>
  <c r="H107" i="6" s="1"/>
  <c r="I107" i="6" s="1"/>
  <c r="E61" i="6"/>
  <c r="G61" i="6" s="1"/>
  <c r="H61" i="6" s="1"/>
  <c r="E49" i="6"/>
  <c r="G49" i="6" s="1"/>
  <c r="H49" i="6" s="1"/>
  <c r="J49" i="6" s="1"/>
  <c r="J51" i="6" s="1"/>
  <c r="E46" i="6"/>
  <c r="G46" i="6" s="1"/>
  <c r="H46" i="6" s="1"/>
  <c r="E43" i="6"/>
  <c r="G43" i="6" s="1"/>
  <c r="H43" i="6" s="1"/>
  <c r="J43" i="6" s="1"/>
  <c r="E40" i="6"/>
  <c r="G40" i="6" s="1"/>
  <c r="H40" i="6" s="1"/>
  <c r="J40" i="6" s="1"/>
  <c r="E37" i="6"/>
  <c r="G37" i="6" s="1"/>
  <c r="H37" i="6" s="1"/>
  <c r="I37" i="6" s="1"/>
  <c r="E32" i="6"/>
  <c r="G32" i="6" s="1"/>
  <c r="H32" i="6" s="1"/>
  <c r="I32" i="6" s="1"/>
  <c r="E28" i="6"/>
  <c r="G28" i="6" s="1"/>
  <c r="H28" i="6" s="1"/>
  <c r="J28" i="6" s="1"/>
  <c r="E21" i="6"/>
  <c r="G21" i="6" s="1"/>
  <c r="H21" i="6" s="1"/>
  <c r="E18" i="6"/>
  <c r="G18" i="6" s="1"/>
  <c r="H18" i="6" s="1"/>
  <c r="I18" i="6" s="1"/>
  <c r="E15" i="6"/>
  <c r="G15" i="6" s="1"/>
  <c r="H15" i="6" s="1"/>
  <c r="J15" i="6" s="1"/>
  <c r="E12" i="6"/>
  <c r="G12" i="6" s="1"/>
  <c r="H12" i="6" s="1"/>
  <c r="I12" i="6" s="1"/>
  <c r="E9" i="6"/>
  <c r="G9" i="6" s="1"/>
  <c r="H9" i="6" s="1"/>
  <c r="I9" i="6" s="1"/>
  <c r="E64" i="6"/>
  <c r="G64" i="6" s="1"/>
  <c r="H64" i="6" s="1"/>
  <c r="I64" i="6" s="1"/>
  <c r="E58" i="6"/>
  <c r="G58" i="6" s="1"/>
  <c r="H58" i="6" s="1"/>
  <c r="I58" i="6" s="1"/>
  <c r="E302" i="12"/>
  <c r="G302" i="12" s="1"/>
  <c r="H302" i="12" s="1"/>
  <c r="I302" i="12" s="1"/>
  <c r="E236" i="12"/>
  <c r="G236" i="12" s="1"/>
  <c r="H236" i="12" s="1"/>
  <c r="I236" i="12" s="1"/>
  <c r="E298" i="12"/>
  <c r="G298" i="12" s="1"/>
  <c r="H298" i="12" s="1"/>
  <c r="I298" i="12" s="1"/>
  <c r="E233" i="12"/>
  <c r="G233" i="12" s="1"/>
  <c r="H233" i="12" s="1"/>
  <c r="I233" i="12" s="1"/>
  <c r="E171" i="12"/>
  <c r="G171" i="12" s="1"/>
  <c r="H171" i="12" s="1"/>
  <c r="J171" i="12" s="1"/>
  <c r="E149" i="12"/>
  <c r="G149" i="12" s="1"/>
  <c r="H149" i="12" s="1"/>
  <c r="J149" i="12" s="1"/>
  <c r="E146" i="12"/>
  <c r="G146" i="12" s="1"/>
  <c r="H146" i="12" s="1"/>
  <c r="I146" i="12" s="1"/>
  <c r="E140" i="12"/>
  <c r="G140" i="12" s="1"/>
  <c r="H140" i="12" s="1"/>
  <c r="E129" i="12"/>
  <c r="G129" i="12" s="1"/>
  <c r="H129" i="12" s="1"/>
  <c r="I129" i="12" s="1"/>
  <c r="E112" i="12"/>
  <c r="G112" i="12" s="1"/>
  <c r="H112" i="12" s="1"/>
  <c r="J112" i="12" s="1"/>
  <c r="E109" i="12"/>
  <c r="G109" i="12" s="1"/>
  <c r="H109" i="12" s="1"/>
  <c r="I109" i="12" s="1"/>
  <c r="E106" i="12"/>
  <c r="G106" i="12" s="1"/>
  <c r="H106" i="12" s="1"/>
  <c r="J106" i="12" s="1"/>
  <c r="E103" i="12"/>
  <c r="G103" i="12" s="1"/>
  <c r="H103" i="12" s="1"/>
  <c r="I103" i="12" s="1"/>
  <c r="I104" i="12" s="1"/>
  <c r="E93" i="12"/>
  <c r="G93" i="12" s="1"/>
  <c r="H93" i="12" s="1"/>
  <c r="J93" i="12" s="1"/>
  <c r="E82" i="12"/>
  <c r="G82" i="12" s="1"/>
  <c r="H82" i="12" s="1"/>
  <c r="J82" i="12" s="1"/>
  <c r="E74" i="12"/>
  <c r="G74" i="12" s="1"/>
  <c r="H74" i="12" s="1"/>
  <c r="I74" i="12" s="1"/>
  <c r="E14" i="12"/>
  <c r="G14" i="12" s="1"/>
  <c r="H14" i="12" s="1"/>
  <c r="J14" i="12" s="1"/>
  <c r="E69" i="12"/>
  <c r="G69" i="12" s="1"/>
  <c r="H69" i="12" s="1"/>
  <c r="I69" i="12" s="1"/>
  <c r="E449" i="6"/>
  <c r="G449" i="6" s="1"/>
  <c r="H449" i="6" s="1"/>
  <c r="I449" i="6" s="1"/>
  <c r="E488" i="6"/>
  <c r="G488" i="6" s="1"/>
  <c r="H488" i="6" s="1"/>
  <c r="I488" i="6" s="1"/>
  <c r="E456" i="6"/>
  <c r="G456" i="6" s="1"/>
  <c r="H456" i="6" s="1"/>
  <c r="I456" i="6" s="1"/>
  <c r="E445" i="6"/>
  <c r="G445" i="6" s="1"/>
  <c r="H445" i="6" s="1"/>
  <c r="I445" i="6" s="1"/>
  <c r="E441" i="6"/>
  <c r="G441" i="6" s="1"/>
  <c r="H441" i="6" s="1"/>
  <c r="I441" i="6" s="1"/>
  <c r="E438" i="6"/>
  <c r="G438" i="6" s="1"/>
  <c r="H438" i="6" s="1"/>
  <c r="J438" i="6" s="1"/>
  <c r="E405" i="6"/>
  <c r="G405" i="6" s="1"/>
  <c r="H405" i="6" s="1"/>
  <c r="I405" i="6" s="1"/>
  <c r="E401" i="6"/>
  <c r="G401" i="6" s="1"/>
  <c r="H401" i="6" s="1"/>
  <c r="I401" i="6" s="1"/>
  <c r="E398" i="6"/>
  <c r="G398" i="6" s="1"/>
  <c r="H398" i="6" s="1"/>
  <c r="I398" i="6" s="1"/>
  <c r="E395" i="6"/>
  <c r="G395" i="6" s="1"/>
  <c r="H395" i="6" s="1"/>
  <c r="I395" i="6" s="1"/>
  <c r="E303" i="12"/>
  <c r="G303" i="12" s="1"/>
  <c r="H303" i="12" s="1"/>
  <c r="I303" i="12" s="1"/>
  <c r="E299" i="12"/>
  <c r="G299" i="12" s="1"/>
  <c r="H299" i="12" s="1"/>
  <c r="I299" i="12" s="1"/>
  <c r="E59" i="12"/>
  <c r="G59" i="12" s="1"/>
  <c r="H59" i="12" s="1"/>
  <c r="J59" i="12" s="1"/>
  <c r="E187" i="12"/>
  <c r="G187" i="12" s="1"/>
  <c r="H187" i="12" s="1"/>
  <c r="J187" i="12" s="1"/>
  <c r="E184" i="12"/>
  <c r="G184" i="12" s="1"/>
  <c r="H184" i="12" s="1"/>
  <c r="J184" i="12" s="1"/>
  <c r="E118" i="12"/>
  <c r="G118" i="12" s="1"/>
  <c r="H118" i="12" s="1"/>
  <c r="E22" i="12"/>
  <c r="G22" i="12" s="1"/>
  <c r="H22" i="12" s="1"/>
  <c r="I22" i="12" s="1"/>
  <c r="E13" i="12"/>
  <c r="G13" i="12" s="1"/>
  <c r="H13" i="12" s="1"/>
  <c r="I13" i="12" s="1"/>
  <c r="E67" i="12"/>
  <c r="G67" i="12" s="1"/>
  <c r="H67" i="12" s="1"/>
  <c r="E273" i="12"/>
  <c r="G273" i="12" s="1"/>
  <c r="H273" i="12" s="1"/>
  <c r="I273" i="12" s="1"/>
  <c r="E267" i="12"/>
  <c r="G267" i="12" s="1"/>
  <c r="H267" i="12" s="1"/>
  <c r="I267" i="12" s="1"/>
  <c r="E261" i="12"/>
  <c r="G261" i="12" s="1"/>
  <c r="H261" i="12" s="1"/>
  <c r="I261" i="12" s="1"/>
  <c r="E270" i="12"/>
  <c r="G270" i="12" s="1"/>
  <c r="H270" i="12" s="1"/>
  <c r="I270" i="12" s="1"/>
  <c r="E264" i="12"/>
  <c r="G264" i="12" s="1"/>
  <c r="H264" i="12" s="1"/>
  <c r="I264" i="12" s="1"/>
  <c r="E258" i="12"/>
  <c r="G258" i="12" s="1"/>
  <c r="H258" i="12" s="1"/>
  <c r="I258" i="12" s="1"/>
  <c r="I259" i="12" s="1"/>
  <c r="E125" i="12"/>
  <c r="G125" i="12" s="1"/>
  <c r="H125" i="12" s="1"/>
  <c r="I125" i="12" s="1"/>
  <c r="E122" i="12"/>
  <c r="G122" i="12" s="1"/>
  <c r="H122" i="12" s="1"/>
  <c r="E72" i="12"/>
  <c r="G72" i="12" s="1"/>
  <c r="H72" i="12" s="1"/>
  <c r="I72" i="12" s="1"/>
  <c r="E45" i="12"/>
  <c r="G45" i="12" s="1"/>
  <c r="H45" i="12" s="1"/>
  <c r="E148" i="5"/>
  <c r="G148" i="5" s="1"/>
  <c r="H148" i="5" s="1"/>
  <c r="I148" i="5" s="1"/>
  <c r="E145" i="5"/>
  <c r="G145" i="5" s="1"/>
  <c r="H145" i="5" s="1"/>
  <c r="I145" i="5" s="1"/>
  <c r="E142" i="5"/>
  <c r="G142" i="5" s="1"/>
  <c r="H142" i="5" s="1"/>
  <c r="I142" i="5" s="1"/>
  <c r="E168" i="5"/>
  <c r="G168" i="5" s="1"/>
  <c r="H168" i="5" s="1"/>
  <c r="I168" i="5" s="1"/>
  <c r="E165" i="5"/>
  <c r="G165" i="5" s="1"/>
  <c r="H165" i="5" s="1"/>
  <c r="I165" i="5" s="1"/>
  <c r="E162" i="5"/>
  <c r="G162" i="5" s="1"/>
  <c r="H162" i="5" s="1"/>
  <c r="I162" i="5" s="1"/>
  <c r="E157" i="5"/>
  <c r="G157" i="5" s="1"/>
  <c r="H157" i="5" s="1"/>
  <c r="I157" i="5" s="1"/>
  <c r="E154" i="5"/>
  <c r="G154" i="5" s="1"/>
  <c r="H154" i="5" s="1"/>
  <c r="I154" i="5" s="1"/>
  <c r="E151" i="5"/>
  <c r="G151" i="5" s="1"/>
  <c r="H151" i="5" s="1"/>
  <c r="I151" i="5" s="1"/>
  <c r="E605" i="7"/>
  <c r="G605" i="7" s="1"/>
  <c r="H605" i="7" s="1"/>
  <c r="I605" i="7" s="1"/>
  <c r="E598" i="7"/>
  <c r="G598" i="7" s="1"/>
  <c r="H598" i="7" s="1"/>
  <c r="I598" i="7" s="1"/>
  <c r="E591" i="7"/>
  <c r="G591" i="7" s="1"/>
  <c r="H591" i="7" s="1"/>
  <c r="I591" i="7" s="1"/>
  <c r="E583" i="7"/>
  <c r="G583" i="7" s="1"/>
  <c r="H583" i="7" s="1"/>
  <c r="I583" i="7" s="1"/>
  <c r="E566" i="7"/>
  <c r="G566" i="7" s="1"/>
  <c r="H566" i="7" s="1"/>
  <c r="I566" i="7" s="1"/>
  <c r="E551" i="7"/>
  <c r="G551" i="7" s="1"/>
  <c r="H551" i="7" s="1"/>
  <c r="I551" i="7" s="1"/>
  <c r="E544" i="7"/>
  <c r="G544" i="7" s="1"/>
  <c r="H544" i="7" s="1"/>
  <c r="I544" i="7" s="1"/>
  <c r="E536" i="7"/>
  <c r="G536" i="7" s="1"/>
  <c r="H536" i="7" s="1"/>
  <c r="I536" i="7" s="1"/>
  <c r="E524" i="7"/>
  <c r="G524" i="7" s="1"/>
  <c r="H524" i="7" s="1"/>
  <c r="I524" i="7" s="1"/>
  <c r="E512" i="7"/>
  <c r="G512" i="7" s="1"/>
  <c r="H512" i="7" s="1"/>
  <c r="I512" i="7" s="1"/>
  <c r="E479" i="7"/>
  <c r="G479" i="7" s="1"/>
  <c r="H479" i="7" s="1"/>
  <c r="I479" i="7" s="1"/>
  <c r="E463" i="7"/>
  <c r="G463" i="7" s="1"/>
  <c r="H463" i="7" s="1"/>
  <c r="I463" i="7" s="1"/>
  <c r="E456" i="7"/>
  <c r="G456" i="7" s="1"/>
  <c r="H456" i="7" s="1"/>
  <c r="I456" i="7" s="1"/>
  <c r="E431" i="7"/>
  <c r="G431" i="7" s="1"/>
  <c r="H431" i="7" s="1"/>
  <c r="I431" i="7" s="1"/>
  <c r="E423" i="7"/>
  <c r="G423" i="7" s="1"/>
  <c r="H423" i="7" s="1"/>
  <c r="I423" i="7" s="1"/>
  <c r="E410" i="7"/>
  <c r="G410" i="7" s="1"/>
  <c r="H410" i="7" s="1"/>
  <c r="I410" i="7" s="1"/>
  <c r="E402" i="7"/>
  <c r="G402" i="7" s="1"/>
  <c r="H402" i="7" s="1"/>
  <c r="I402" i="7" s="1"/>
  <c r="I404" i="7" s="1"/>
  <c r="E390" i="7"/>
  <c r="G390" i="7" s="1"/>
  <c r="H390" i="7" s="1"/>
  <c r="I390" i="7" s="1"/>
  <c r="E613" i="7"/>
  <c r="G613" i="7" s="1"/>
  <c r="H613" i="7" s="1"/>
  <c r="I613" i="7" s="1"/>
  <c r="E602" i="7"/>
  <c r="G602" i="7" s="1"/>
  <c r="H602" i="7" s="1"/>
  <c r="I602" i="7" s="1"/>
  <c r="E595" i="7"/>
  <c r="G595" i="7" s="1"/>
  <c r="H595" i="7" s="1"/>
  <c r="I595" i="7" s="1"/>
  <c r="E587" i="7"/>
  <c r="G587" i="7" s="1"/>
  <c r="H587" i="7" s="1"/>
  <c r="I587" i="7" s="1"/>
  <c r="E574" i="7"/>
  <c r="G574" i="7" s="1"/>
  <c r="H574" i="7" s="1"/>
  <c r="I574" i="7" s="1"/>
  <c r="E558" i="7"/>
  <c r="G558" i="7" s="1"/>
  <c r="H558" i="7" s="1"/>
  <c r="I558" i="7" s="1"/>
  <c r="E548" i="7"/>
  <c r="G548" i="7" s="1"/>
  <c r="H548" i="7" s="1"/>
  <c r="I548" i="7" s="1"/>
  <c r="E540" i="7"/>
  <c r="G540" i="7" s="1"/>
  <c r="H540" i="7" s="1"/>
  <c r="I540" i="7" s="1"/>
  <c r="E528" i="7"/>
  <c r="G528" i="7" s="1"/>
  <c r="H528" i="7" s="1"/>
  <c r="I528" i="7" s="1"/>
  <c r="E520" i="7"/>
  <c r="G520" i="7" s="1"/>
  <c r="H520" i="7" s="1"/>
  <c r="I520" i="7" s="1"/>
  <c r="E508" i="7"/>
  <c r="G508" i="7" s="1"/>
  <c r="H508" i="7" s="1"/>
  <c r="I508" i="7" s="1"/>
  <c r="E484" i="7"/>
  <c r="G484" i="7" s="1"/>
  <c r="H484" i="7" s="1"/>
  <c r="I484" i="7" s="1"/>
  <c r="E475" i="7"/>
  <c r="G475" i="7" s="1"/>
  <c r="H475" i="7" s="1"/>
  <c r="I475" i="7" s="1"/>
  <c r="E471" i="7"/>
  <c r="G471" i="7" s="1"/>
  <c r="H471" i="7" s="1"/>
  <c r="I471" i="7" s="1"/>
  <c r="E467" i="7"/>
  <c r="G467" i="7" s="1"/>
  <c r="H467" i="7" s="1"/>
  <c r="I467" i="7" s="1"/>
  <c r="E448" i="7"/>
  <c r="G448" i="7" s="1"/>
  <c r="H448" i="7" s="1"/>
  <c r="I448" i="7" s="1"/>
  <c r="E427" i="7"/>
  <c r="G427" i="7" s="1"/>
  <c r="H427" i="7" s="1"/>
  <c r="I427" i="7" s="1"/>
  <c r="E406" i="7"/>
  <c r="G406" i="7" s="1"/>
  <c r="H406" i="7" s="1"/>
  <c r="I406" i="7" s="1"/>
  <c r="E385" i="7"/>
  <c r="G385" i="7" s="1"/>
  <c r="H385" i="7" s="1"/>
  <c r="I385" i="7" s="1"/>
  <c r="E380" i="7"/>
  <c r="G380" i="7" s="1"/>
  <c r="H380" i="7" s="1"/>
  <c r="I380" i="7" s="1"/>
  <c r="E356" i="7"/>
  <c r="G356" i="7" s="1"/>
  <c r="H356" i="7" s="1"/>
  <c r="I356" i="7" s="1"/>
  <c r="E219" i="7"/>
  <c r="G219" i="7" s="1"/>
  <c r="H219" i="7" s="1"/>
  <c r="I219" i="7" s="1"/>
  <c r="E195" i="7"/>
  <c r="G195" i="7" s="1"/>
  <c r="H195" i="7" s="1"/>
  <c r="I195" i="7" s="1"/>
  <c r="E187" i="7"/>
  <c r="G187" i="7" s="1"/>
  <c r="H187" i="7" s="1"/>
  <c r="I187" i="7" s="1"/>
  <c r="E178" i="7"/>
  <c r="G178" i="7" s="1"/>
  <c r="H178" i="7" s="1"/>
  <c r="I178" i="7" s="1"/>
  <c r="E172" i="7"/>
  <c r="G172" i="7" s="1"/>
  <c r="H172" i="7" s="1"/>
  <c r="I172" i="7" s="1"/>
  <c r="E169" i="7"/>
  <c r="G169" i="7" s="1"/>
  <c r="H169" i="7" s="1"/>
  <c r="I169" i="7" s="1"/>
  <c r="E166" i="7"/>
  <c r="G166" i="7" s="1"/>
  <c r="H166" i="7" s="1"/>
  <c r="I166" i="7" s="1"/>
  <c r="E162" i="7"/>
  <c r="G162" i="7" s="1"/>
  <c r="H162" i="7" s="1"/>
  <c r="I162" i="7" s="1"/>
  <c r="E158" i="7"/>
  <c r="G158" i="7" s="1"/>
  <c r="H158" i="7" s="1"/>
  <c r="I158" i="7" s="1"/>
  <c r="E130" i="7"/>
  <c r="G130" i="7" s="1"/>
  <c r="H130" i="7" s="1"/>
  <c r="I130" i="7" s="1"/>
  <c r="E122" i="7"/>
  <c r="G122" i="7" s="1"/>
  <c r="H122" i="7" s="1"/>
  <c r="I122" i="7" s="1"/>
  <c r="E118" i="7"/>
  <c r="G118" i="7" s="1"/>
  <c r="H118" i="7" s="1"/>
  <c r="I118" i="7" s="1"/>
  <c r="E113" i="7"/>
  <c r="G113" i="7" s="1"/>
  <c r="H113" i="7" s="1"/>
  <c r="I113" i="7" s="1"/>
  <c r="E110" i="7"/>
  <c r="G110" i="7" s="1"/>
  <c r="H110" i="7" s="1"/>
  <c r="I110" i="7" s="1"/>
  <c r="E56" i="7"/>
  <c r="G56" i="7" s="1"/>
  <c r="H56" i="7" s="1"/>
  <c r="I56" i="7" s="1"/>
  <c r="E28" i="7"/>
  <c r="G28" i="7" s="1"/>
  <c r="H28" i="7" s="1"/>
  <c r="I28" i="7" s="1"/>
  <c r="E20" i="7"/>
  <c r="G20" i="7" s="1"/>
  <c r="H20" i="7" s="1"/>
  <c r="I20" i="7" s="1"/>
  <c r="E12" i="7"/>
  <c r="G12" i="7" s="1"/>
  <c r="H12" i="7" s="1"/>
  <c r="I12" i="7" s="1"/>
  <c r="E419" i="7"/>
  <c r="G419" i="7" s="1"/>
  <c r="H419" i="7" s="1"/>
  <c r="I419" i="7" s="1"/>
  <c r="E398" i="7"/>
  <c r="G398" i="7" s="1"/>
  <c r="H398" i="7" s="1"/>
  <c r="I398" i="7" s="1"/>
  <c r="E372" i="7"/>
  <c r="G372" i="7" s="1"/>
  <c r="H372" i="7" s="1"/>
  <c r="I372" i="7" s="1"/>
  <c r="E334" i="7"/>
  <c r="G334" i="7" s="1"/>
  <c r="H334" i="7" s="1"/>
  <c r="I334" i="7" s="1"/>
  <c r="E199" i="7"/>
  <c r="G199" i="7" s="1"/>
  <c r="H199" i="7" s="1"/>
  <c r="I199" i="7" s="1"/>
  <c r="E191" i="7"/>
  <c r="G191" i="7" s="1"/>
  <c r="H191" i="7" s="1"/>
  <c r="I191" i="7" s="1"/>
  <c r="E181" i="7"/>
  <c r="G181" i="7" s="1"/>
  <c r="H181" i="7" s="1"/>
  <c r="I181" i="7" s="1"/>
  <c r="E154" i="7"/>
  <c r="G154" i="7" s="1"/>
  <c r="H154" i="7" s="1"/>
  <c r="E150" i="7"/>
  <c r="G150" i="7" s="1"/>
  <c r="H150" i="7" s="1"/>
  <c r="J150" i="7" s="1"/>
  <c r="E144" i="7"/>
  <c r="G144" i="7" s="1"/>
  <c r="H144" i="7" s="1"/>
  <c r="E140" i="7"/>
  <c r="G140" i="7" s="1"/>
  <c r="H140" i="7" s="1"/>
  <c r="J140" i="7" s="1"/>
  <c r="E134" i="7"/>
  <c r="G134" i="7" s="1"/>
  <c r="H134" i="7" s="1"/>
  <c r="E88" i="7"/>
  <c r="G88" i="7" s="1"/>
  <c r="H88" i="7" s="1"/>
  <c r="E76" i="7"/>
  <c r="G76" i="7" s="1"/>
  <c r="H76" i="7" s="1"/>
  <c r="I76" i="7" s="1"/>
  <c r="E42" i="7"/>
  <c r="G42" i="7" s="1"/>
  <c r="H42" i="7" s="1"/>
  <c r="I42" i="7" s="1"/>
  <c r="E24" i="7"/>
  <c r="G24" i="7" s="1"/>
  <c r="H24" i="7" s="1"/>
  <c r="I24" i="7" s="1"/>
  <c r="E16" i="7"/>
  <c r="G16" i="7" s="1"/>
  <c r="H16" i="7" s="1"/>
  <c r="I16" i="7" s="1"/>
  <c r="E550" i="6"/>
  <c r="G550" i="6" s="1"/>
  <c r="H550" i="6" s="1"/>
  <c r="I550" i="6" s="1"/>
  <c r="E571" i="6"/>
  <c r="G571" i="6" s="1"/>
  <c r="H571" i="6" s="1"/>
  <c r="I571" i="6" s="1"/>
  <c r="E12" i="3"/>
  <c r="G12" i="3" s="1"/>
  <c r="H12" i="3" s="1"/>
  <c r="J12" i="3" s="1"/>
  <c r="E11" i="3"/>
  <c r="G11" i="3" s="1"/>
  <c r="H11" i="3" s="1"/>
  <c r="J11" i="3" s="1"/>
  <c r="E15" i="3"/>
  <c r="G15" i="3" s="1"/>
  <c r="H15" i="3" s="1"/>
  <c r="I15" i="3" s="1"/>
  <c r="E14" i="3"/>
  <c r="G14" i="3" s="1"/>
  <c r="H14" i="3" s="1"/>
  <c r="I14" i="3" s="1"/>
  <c r="E18" i="3"/>
  <c r="G18" i="3" s="1"/>
  <c r="H18" i="3" s="1"/>
  <c r="I18" i="3" s="1"/>
  <c r="E17" i="3"/>
  <c r="G17" i="3" s="1"/>
  <c r="H17" i="3" s="1"/>
  <c r="I17" i="3" s="1"/>
  <c r="E38" i="3"/>
  <c r="G38" i="3" s="1"/>
  <c r="H38" i="3" s="1"/>
  <c r="I38" i="3" s="1"/>
  <c r="E37" i="3"/>
  <c r="G37" i="3" s="1"/>
  <c r="H37" i="3" s="1"/>
  <c r="E41" i="3"/>
  <c r="G41" i="3" s="1"/>
  <c r="H41" i="3" s="1"/>
  <c r="J41" i="3" s="1"/>
  <c r="E40" i="3"/>
  <c r="G40" i="3" s="1"/>
  <c r="H40" i="3" s="1"/>
  <c r="E44" i="3"/>
  <c r="G44" i="3" s="1"/>
  <c r="H44" i="3" s="1"/>
  <c r="J44" i="3" s="1"/>
  <c r="E43" i="3"/>
  <c r="G43" i="3" s="1"/>
  <c r="H43" i="3" s="1"/>
  <c r="I43" i="3" s="1"/>
  <c r="E46" i="3"/>
  <c r="G46" i="3" s="1"/>
  <c r="H46" i="3" s="1"/>
  <c r="E47" i="3"/>
  <c r="G47" i="3" s="1"/>
  <c r="H47" i="3" s="1"/>
  <c r="J47" i="3" s="1"/>
  <c r="E50" i="3"/>
  <c r="G50" i="3" s="1"/>
  <c r="H50" i="3" s="1"/>
  <c r="I50" i="3" s="1"/>
  <c r="E49" i="3"/>
  <c r="G49" i="3" s="1"/>
  <c r="H49" i="3" s="1"/>
  <c r="E61" i="3"/>
  <c r="G61" i="3" s="1"/>
  <c r="H61" i="3" s="1"/>
  <c r="E60" i="3"/>
  <c r="G60" i="3" s="1"/>
  <c r="H60" i="3" s="1"/>
  <c r="I60" i="3" s="1"/>
  <c r="E64" i="3"/>
  <c r="G64" i="3" s="1"/>
  <c r="H64" i="3" s="1"/>
  <c r="E63" i="3"/>
  <c r="G63" i="3" s="1"/>
  <c r="H63" i="3" s="1"/>
  <c r="E67" i="3"/>
  <c r="G67" i="3" s="1"/>
  <c r="H67" i="3" s="1"/>
  <c r="E66" i="3"/>
  <c r="G66" i="3" s="1"/>
  <c r="H66" i="3" s="1"/>
  <c r="I66" i="3" s="1"/>
  <c r="E70" i="3"/>
  <c r="G70" i="3" s="1"/>
  <c r="H70" i="3" s="1"/>
  <c r="J70" i="3" s="1"/>
  <c r="E69" i="3"/>
  <c r="G69" i="3" s="1"/>
  <c r="H69" i="3" s="1"/>
  <c r="J69" i="3" s="1"/>
  <c r="E78" i="3"/>
  <c r="G78" i="3" s="1"/>
  <c r="H78" i="3" s="1"/>
  <c r="E77" i="3"/>
  <c r="G77" i="3" s="1"/>
  <c r="H77" i="3" s="1"/>
  <c r="I77" i="3" s="1"/>
  <c r="E81" i="3"/>
  <c r="G81" i="3" s="1"/>
  <c r="H81" i="3" s="1"/>
  <c r="I81" i="3" s="1"/>
  <c r="E80" i="3"/>
  <c r="G80" i="3" s="1"/>
  <c r="H80" i="3" s="1"/>
  <c r="J80" i="3" s="1"/>
  <c r="E84" i="3"/>
  <c r="G84" i="3" s="1"/>
  <c r="H84" i="3" s="1"/>
  <c r="J84" i="3" s="1"/>
  <c r="E83" i="3"/>
  <c r="G83" i="3" s="1"/>
  <c r="H83" i="3" s="1"/>
  <c r="E87" i="3"/>
  <c r="G87" i="3" s="1"/>
  <c r="H87" i="3" s="1"/>
  <c r="J87" i="3" s="1"/>
  <c r="E86" i="3"/>
  <c r="G86" i="3" s="1"/>
  <c r="H86" i="3" s="1"/>
  <c r="E90" i="3"/>
  <c r="G90" i="3" s="1"/>
  <c r="H90" i="3" s="1"/>
  <c r="E89" i="3"/>
  <c r="G89" i="3" s="1"/>
  <c r="H89" i="3" s="1"/>
  <c r="I89" i="3" s="1"/>
  <c r="E93" i="3"/>
  <c r="G93" i="3" s="1"/>
  <c r="H93" i="3" s="1"/>
  <c r="J93" i="3" s="1"/>
  <c r="E92" i="3"/>
  <c r="G92" i="3" s="1"/>
  <c r="H92" i="3" s="1"/>
  <c r="E122" i="3"/>
  <c r="G122" i="3" s="1"/>
  <c r="H122" i="3" s="1"/>
  <c r="I122" i="3" s="1"/>
  <c r="E121" i="3"/>
  <c r="G121" i="3" s="1"/>
  <c r="H121" i="3" s="1"/>
  <c r="I121" i="3" s="1"/>
  <c r="E125" i="3"/>
  <c r="G125" i="3" s="1"/>
  <c r="H125" i="3" s="1"/>
  <c r="I125" i="3" s="1"/>
  <c r="E124" i="3"/>
  <c r="G124" i="3" s="1"/>
  <c r="H124" i="3" s="1"/>
  <c r="I124" i="3" s="1"/>
  <c r="E170" i="3"/>
  <c r="G170" i="3" s="1"/>
  <c r="H170" i="3" s="1"/>
  <c r="I170" i="3" s="1"/>
  <c r="E169" i="3"/>
  <c r="G169" i="3" s="1"/>
  <c r="H169" i="3" s="1"/>
  <c r="I169" i="3" s="1"/>
  <c r="E173" i="3"/>
  <c r="G173" i="3" s="1"/>
  <c r="H173" i="3" s="1"/>
  <c r="I173" i="3" s="1"/>
  <c r="E172" i="3"/>
  <c r="G172" i="3" s="1"/>
  <c r="H172" i="3" s="1"/>
  <c r="I172" i="3" s="1"/>
  <c r="E189" i="3"/>
  <c r="G189" i="3" s="1"/>
  <c r="H189" i="3" s="1"/>
  <c r="I189" i="3" s="1"/>
  <c r="E188" i="3"/>
  <c r="G188" i="3" s="1"/>
  <c r="H188" i="3" s="1"/>
  <c r="I188" i="3" s="1"/>
  <c r="E192" i="3"/>
  <c r="G192" i="3" s="1"/>
  <c r="H192" i="3" s="1"/>
  <c r="I192" i="3" s="1"/>
  <c r="E191" i="3"/>
  <c r="G191" i="3" s="1"/>
  <c r="H191" i="3" s="1"/>
  <c r="I191" i="3" s="1"/>
  <c r="E214" i="3"/>
  <c r="G214" i="3" s="1"/>
  <c r="H214" i="3" s="1"/>
  <c r="I214" i="3" s="1"/>
  <c r="E213" i="3"/>
  <c r="G213" i="3" s="1"/>
  <c r="H213" i="3" s="1"/>
  <c r="I213" i="3" s="1"/>
  <c r="E217" i="3"/>
  <c r="G217" i="3" s="1"/>
  <c r="H217" i="3" s="1"/>
  <c r="I217" i="3" s="1"/>
  <c r="E216" i="3"/>
  <c r="G216" i="3" s="1"/>
  <c r="H216" i="3" s="1"/>
  <c r="I216" i="3" s="1"/>
  <c r="E223" i="3"/>
  <c r="G223" i="3" s="1"/>
  <c r="H223" i="3" s="1"/>
  <c r="I223" i="3" s="1"/>
  <c r="E222" i="3"/>
  <c r="G222" i="3" s="1"/>
  <c r="H222" i="3" s="1"/>
  <c r="I222" i="3" s="1"/>
  <c r="E231" i="3"/>
  <c r="G231" i="3" s="1"/>
  <c r="H231" i="3" s="1"/>
  <c r="I231" i="3" s="1"/>
  <c r="E230" i="3"/>
  <c r="G230" i="3" s="1"/>
  <c r="H230" i="3" s="1"/>
  <c r="I230" i="3" s="1"/>
  <c r="E234" i="3"/>
  <c r="G234" i="3" s="1"/>
  <c r="H234" i="3" s="1"/>
  <c r="I234" i="3" s="1"/>
  <c r="E233" i="3"/>
  <c r="G233" i="3" s="1"/>
  <c r="H233" i="3" s="1"/>
  <c r="I233" i="3" s="1"/>
  <c r="E237" i="3"/>
  <c r="G237" i="3" s="1"/>
  <c r="H237" i="3" s="1"/>
  <c r="I237" i="3" s="1"/>
  <c r="E236" i="3"/>
  <c r="G236" i="3" s="1"/>
  <c r="H236" i="3" s="1"/>
  <c r="I236" i="3" s="1"/>
  <c r="E259" i="3"/>
  <c r="G259" i="3" s="1"/>
  <c r="H259" i="3" s="1"/>
  <c r="I259" i="3" s="1"/>
  <c r="E258" i="3"/>
  <c r="G258" i="3" s="1"/>
  <c r="H258" i="3" s="1"/>
  <c r="I258" i="3" s="1"/>
  <c r="E263" i="3"/>
  <c r="G263" i="3" s="1"/>
  <c r="H263" i="3" s="1"/>
  <c r="I263" i="3" s="1"/>
  <c r="E262" i="3"/>
  <c r="G262" i="3" s="1"/>
  <c r="H262" i="3" s="1"/>
  <c r="I262" i="3" s="1"/>
  <c r="E266" i="3"/>
  <c r="G266" i="3" s="1"/>
  <c r="H266" i="3" s="1"/>
  <c r="I266" i="3" s="1"/>
  <c r="E265" i="3"/>
  <c r="G265" i="3" s="1"/>
  <c r="H265" i="3" s="1"/>
  <c r="I265" i="3" s="1"/>
  <c r="E278" i="3"/>
  <c r="G278" i="3" s="1"/>
  <c r="H278" i="3" s="1"/>
  <c r="I278" i="3" s="1"/>
  <c r="E277" i="3"/>
  <c r="G277" i="3" s="1"/>
  <c r="H277" i="3" s="1"/>
  <c r="I277" i="3" s="1"/>
  <c r="E281" i="3"/>
  <c r="G281" i="3" s="1"/>
  <c r="H281" i="3" s="1"/>
  <c r="I281" i="3" s="1"/>
  <c r="E280" i="3"/>
  <c r="G280" i="3" s="1"/>
  <c r="H280" i="3" s="1"/>
  <c r="I280" i="3" s="1"/>
  <c r="E284" i="3"/>
  <c r="G284" i="3" s="1"/>
  <c r="H284" i="3" s="1"/>
  <c r="I284" i="3" s="1"/>
  <c r="E283" i="3"/>
  <c r="G283" i="3" s="1"/>
  <c r="H283" i="3" s="1"/>
  <c r="I283" i="3" s="1"/>
  <c r="E294" i="3"/>
  <c r="G294" i="3" s="1"/>
  <c r="H294" i="3" s="1"/>
  <c r="I294" i="3" s="1"/>
  <c r="E293" i="3"/>
  <c r="G293" i="3" s="1"/>
  <c r="H293" i="3" s="1"/>
  <c r="I293" i="3" s="1"/>
  <c r="E306" i="3"/>
  <c r="G306" i="3" s="1"/>
  <c r="H306" i="3" s="1"/>
  <c r="I306" i="3" s="1"/>
  <c r="E305" i="3"/>
  <c r="G305" i="3" s="1"/>
  <c r="H305" i="3" s="1"/>
  <c r="I305" i="3" s="1"/>
  <c r="E318" i="3"/>
  <c r="G318" i="3" s="1"/>
  <c r="H318" i="3" s="1"/>
  <c r="I318" i="3" s="1"/>
  <c r="E317" i="3"/>
  <c r="G317" i="3" s="1"/>
  <c r="H317" i="3" s="1"/>
  <c r="I317" i="3" s="1"/>
  <c r="E325" i="3"/>
  <c r="G325" i="3" s="1"/>
  <c r="H325" i="3" s="1"/>
  <c r="I325" i="3" s="1"/>
  <c r="E324" i="3"/>
  <c r="G324" i="3" s="1"/>
  <c r="H324" i="3" s="1"/>
  <c r="I324" i="3" s="1"/>
  <c r="E328" i="3"/>
  <c r="G328" i="3" s="1"/>
  <c r="H328" i="3" s="1"/>
  <c r="I328" i="3" s="1"/>
  <c r="E327" i="3"/>
  <c r="G327" i="3" s="1"/>
  <c r="H327" i="3" s="1"/>
  <c r="I327" i="3" s="1"/>
  <c r="E338" i="3"/>
  <c r="G338" i="3" s="1"/>
  <c r="H338" i="3" s="1"/>
  <c r="I338" i="3" s="1"/>
  <c r="E337" i="3"/>
  <c r="G337" i="3" s="1"/>
  <c r="H337" i="3" s="1"/>
  <c r="I337" i="3" s="1"/>
  <c r="E341" i="3"/>
  <c r="G341" i="3" s="1"/>
  <c r="H341" i="3" s="1"/>
  <c r="I341" i="3" s="1"/>
  <c r="E340" i="3"/>
  <c r="G340" i="3" s="1"/>
  <c r="H340" i="3" s="1"/>
  <c r="J340" i="3" s="1"/>
  <c r="E345" i="3"/>
  <c r="G345" i="3" s="1"/>
  <c r="H345" i="3" s="1"/>
  <c r="J345" i="3" s="1"/>
  <c r="E344" i="3"/>
  <c r="G344" i="3" s="1"/>
  <c r="H344" i="3" s="1"/>
  <c r="J344" i="3" s="1"/>
  <c r="E373" i="3"/>
  <c r="G373" i="3" s="1"/>
  <c r="H373" i="3" s="1"/>
  <c r="E372" i="3"/>
  <c r="G372" i="3" s="1"/>
  <c r="H372" i="3" s="1"/>
  <c r="I372" i="3" s="1"/>
  <c r="E376" i="3"/>
  <c r="G376" i="3" s="1"/>
  <c r="H376" i="3" s="1"/>
  <c r="I376" i="3" s="1"/>
  <c r="E375" i="3"/>
  <c r="G375" i="3" s="1"/>
  <c r="H375" i="3" s="1"/>
  <c r="J375" i="3" s="1"/>
  <c r="E399" i="3"/>
  <c r="G399" i="3" s="1"/>
  <c r="H399" i="3" s="1"/>
  <c r="I399" i="3" s="1"/>
  <c r="E398" i="3"/>
  <c r="G398" i="3" s="1"/>
  <c r="H398" i="3" s="1"/>
  <c r="E402" i="3"/>
  <c r="G402" i="3" s="1"/>
  <c r="H402" i="3" s="1"/>
  <c r="E401" i="3"/>
  <c r="G401" i="3" s="1"/>
  <c r="H401" i="3" s="1"/>
  <c r="I401" i="3" s="1"/>
  <c r="E405" i="3"/>
  <c r="G405" i="3" s="1"/>
  <c r="H405" i="3" s="1"/>
  <c r="J405" i="3" s="1"/>
  <c r="E404" i="3"/>
  <c r="G404" i="3" s="1"/>
  <c r="H404" i="3" s="1"/>
  <c r="I404" i="3" s="1"/>
  <c r="E410" i="3"/>
  <c r="G410" i="3" s="1"/>
  <c r="H410" i="3" s="1"/>
  <c r="E409" i="3"/>
  <c r="G409" i="3" s="1"/>
  <c r="H409" i="3" s="1"/>
  <c r="J409" i="3" s="1"/>
  <c r="E413" i="3"/>
  <c r="G413" i="3" s="1"/>
  <c r="H413" i="3" s="1"/>
  <c r="J413" i="3" s="1"/>
  <c r="E412" i="3"/>
  <c r="G412" i="3" s="1"/>
  <c r="H412" i="3" s="1"/>
  <c r="I412" i="3" s="1"/>
  <c r="E423" i="3"/>
  <c r="G423" i="3" s="1"/>
  <c r="H423" i="3" s="1"/>
  <c r="E422" i="3"/>
  <c r="G422" i="3" s="1"/>
  <c r="H422" i="3" s="1"/>
  <c r="I422" i="3" s="1"/>
  <c r="E426" i="3"/>
  <c r="G426" i="3" s="1"/>
  <c r="H426" i="3" s="1"/>
  <c r="I426" i="3" s="1"/>
  <c r="E425" i="3"/>
  <c r="G425" i="3" s="1"/>
  <c r="H425" i="3" s="1"/>
  <c r="E431" i="3"/>
  <c r="G431" i="3" s="1"/>
  <c r="H431" i="3" s="1"/>
  <c r="I431" i="3" s="1"/>
  <c r="E430" i="3"/>
  <c r="G430" i="3" s="1"/>
  <c r="H430" i="3" s="1"/>
  <c r="E455" i="3"/>
  <c r="G455" i="3" s="1"/>
  <c r="H455" i="3" s="1"/>
  <c r="J455" i="3" s="1"/>
  <c r="E454" i="3"/>
  <c r="G454" i="3" s="1"/>
  <c r="H454" i="3" s="1"/>
  <c r="J454" i="3" s="1"/>
  <c r="E459" i="3"/>
  <c r="G459" i="3" s="1"/>
  <c r="H459" i="3" s="1"/>
  <c r="I459" i="3" s="1"/>
  <c r="E458" i="3"/>
  <c r="G458" i="3" s="1"/>
  <c r="H458" i="3" s="1"/>
  <c r="E462" i="3"/>
  <c r="G462" i="3" s="1"/>
  <c r="H462" i="3" s="1"/>
  <c r="I462" i="3" s="1"/>
  <c r="E461" i="3"/>
  <c r="G461" i="3" s="1"/>
  <c r="H461" i="3" s="1"/>
  <c r="E467" i="3"/>
  <c r="G467" i="3" s="1"/>
  <c r="H467" i="3" s="1"/>
  <c r="E466" i="3"/>
  <c r="G466" i="3" s="1"/>
  <c r="H466" i="3" s="1"/>
  <c r="E29" i="4"/>
  <c r="G29" i="4" s="1"/>
  <c r="H29" i="4" s="1"/>
  <c r="I29" i="4" s="1"/>
  <c r="E28" i="4"/>
  <c r="G28" i="4" s="1"/>
  <c r="H28" i="4" s="1"/>
  <c r="E37" i="4"/>
  <c r="G37" i="4" s="1"/>
  <c r="H37" i="4" s="1"/>
  <c r="J37" i="4" s="1"/>
  <c r="E36" i="4"/>
  <c r="G36" i="4" s="1"/>
  <c r="H36" i="4" s="1"/>
  <c r="E45" i="4"/>
  <c r="G45" i="4" s="1"/>
  <c r="H45" i="4" s="1"/>
  <c r="I45" i="4" s="1"/>
  <c r="E44" i="4"/>
  <c r="G44" i="4" s="1"/>
  <c r="H44" i="4" s="1"/>
  <c r="I44" i="4" s="1"/>
  <c r="E58" i="4"/>
  <c r="G58" i="4" s="1"/>
  <c r="H58" i="4" s="1"/>
  <c r="I58" i="4" s="1"/>
  <c r="E57" i="4"/>
  <c r="G57" i="4" s="1"/>
  <c r="H57" i="4" s="1"/>
  <c r="I57" i="4" s="1"/>
  <c r="H263" i="7"/>
  <c r="I263" i="7" s="1"/>
  <c r="H256" i="7"/>
  <c r="I256" i="7" s="1"/>
  <c r="I258" i="7" s="1"/>
  <c r="H259" i="7"/>
  <c r="I259" i="7" s="1"/>
  <c r="H267" i="7"/>
  <c r="I267" i="7" s="1"/>
  <c r="H266" i="7"/>
  <c r="I266" i="7" s="1"/>
  <c r="H260" i="7"/>
  <c r="I260" i="7" s="1"/>
  <c r="H257" i="7"/>
  <c r="I257" i="7" s="1"/>
  <c r="H262" i="7"/>
  <c r="I262" i="7" s="1"/>
  <c r="I261" i="7" l="1"/>
  <c r="I264" i="7"/>
  <c r="J137" i="1"/>
  <c r="J78" i="8"/>
  <c r="I438" i="3"/>
  <c r="I268" i="7"/>
  <c r="J81" i="3"/>
  <c r="J82" i="3" s="1"/>
  <c r="I278" i="8"/>
  <c r="J278" i="8"/>
  <c r="I273" i="11"/>
  <c r="J311" i="11"/>
  <c r="I309" i="12"/>
  <c r="I108" i="4"/>
  <c r="J198" i="9"/>
  <c r="J22" i="12"/>
  <c r="J23" i="12" s="1"/>
  <c r="I81" i="12"/>
  <c r="I121" i="9"/>
  <c r="I376" i="11"/>
  <c r="I247" i="12"/>
  <c r="J254" i="3"/>
  <c r="J16" i="12"/>
  <c r="I413" i="3"/>
  <c r="I414" i="3" s="1"/>
  <c r="I98" i="12"/>
  <c r="I231" i="11"/>
  <c r="J208" i="9"/>
  <c r="J32" i="6"/>
  <c r="J36" i="6" s="1"/>
  <c r="I217" i="6"/>
  <c r="I180" i="4"/>
  <c r="J466" i="6"/>
  <c r="J463" i="7"/>
  <c r="I218" i="6"/>
  <c r="I292" i="11"/>
  <c r="J292" i="11"/>
  <c r="I149" i="12"/>
  <c r="I150" i="12" s="1"/>
  <c r="I345" i="3"/>
  <c r="I68" i="12"/>
  <c r="J184" i="4"/>
  <c r="J187" i="11"/>
  <c r="J296" i="11"/>
  <c r="J237" i="11"/>
  <c r="J266" i="8"/>
  <c r="I195" i="11"/>
  <c r="I171" i="3"/>
  <c r="I14" i="6"/>
  <c r="I143" i="10"/>
  <c r="I163" i="10"/>
  <c r="I43" i="7"/>
  <c r="J245" i="6"/>
  <c r="I253" i="3"/>
  <c r="I215" i="11"/>
  <c r="I57" i="6"/>
  <c r="J629" i="7"/>
  <c r="I354" i="11"/>
  <c r="J223" i="11"/>
  <c r="J103" i="6"/>
  <c r="I171" i="11"/>
  <c r="I33" i="6"/>
  <c r="I36" i="6" s="1"/>
  <c r="I150" i="7"/>
  <c r="I151" i="7" s="1"/>
  <c r="J470" i="6"/>
  <c r="J472" i="6" s="1"/>
  <c r="I267" i="6"/>
  <c r="J269" i="3"/>
  <c r="J270" i="3" s="1"/>
  <c r="J165" i="4"/>
  <c r="I207" i="11"/>
  <c r="I310" i="11"/>
  <c r="J375" i="11"/>
  <c r="I306" i="11"/>
  <c r="I131" i="6"/>
  <c r="I169" i="5"/>
  <c r="J143" i="3"/>
  <c r="I143" i="3"/>
  <c r="J139" i="11"/>
  <c r="I16" i="3"/>
  <c r="I196" i="7"/>
  <c r="J459" i="3"/>
  <c r="I253" i="1"/>
  <c r="I179" i="9"/>
  <c r="J66" i="3"/>
  <c r="J20" i="11"/>
  <c r="I429" i="6"/>
  <c r="J264" i="6"/>
  <c r="J119" i="3"/>
  <c r="J120" i="3" s="1"/>
  <c r="J151" i="12"/>
  <c r="J153" i="12" s="1"/>
  <c r="I235" i="12"/>
  <c r="I243" i="6"/>
  <c r="J17" i="3"/>
  <c r="J152" i="9"/>
  <c r="I129" i="5"/>
  <c r="J176" i="4"/>
  <c r="J326" i="11"/>
  <c r="I247" i="11"/>
  <c r="I345" i="11"/>
  <c r="I219" i="11"/>
  <c r="I90" i="1"/>
  <c r="I412" i="7"/>
  <c r="J319" i="11"/>
  <c r="I455" i="3"/>
  <c r="I438" i="6"/>
  <c r="J399" i="3"/>
  <c r="J205" i="3"/>
  <c r="J40" i="4"/>
  <c r="J199" i="3"/>
  <c r="J364" i="11"/>
  <c r="I288" i="11"/>
  <c r="I61" i="12"/>
  <c r="I31" i="12"/>
  <c r="I32" i="12" s="1"/>
  <c r="I330" i="3"/>
  <c r="I180" i="12"/>
  <c r="J191" i="11"/>
  <c r="I219" i="1"/>
  <c r="I173" i="12"/>
  <c r="J350" i="11"/>
  <c r="I267" i="11"/>
  <c r="I227" i="11"/>
  <c r="J368" i="3"/>
  <c r="J158" i="11"/>
  <c r="I112" i="11"/>
  <c r="J46" i="5"/>
  <c r="J143" i="7"/>
  <c r="J50" i="3"/>
  <c r="J161" i="12"/>
  <c r="I90" i="12"/>
  <c r="I130" i="4"/>
  <c r="I263" i="11"/>
  <c r="J337" i="11"/>
  <c r="J94" i="11"/>
  <c r="I114" i="12"/>
  <c r="J298" i="12"/>
  <c r="I290" i="7"/>
  <c r="I210" i="9"/>
  <c r="J107" i="3"/>
  <c r="I44" i="3"/>
  <c r="I45" i="3" s="1"/>
  <c r="I47" i="3"/>
  <c r="I140" i="7"/>
  <c r="J319" i="6"/>
  <c r="I477" i="6"/>
  <c r="I176" i="8"/>
  <c r="J25" i="11"/>
  <c r="J74" i="12"/>
  <c r="J150" i="4"/>
  <c r="J346" i="11"/>
  <c r="J242" i="11"/>
  <c r="J280" i="11"/>
  <c r="J211" i="11"/>
  <c r="J194" i="12"/>
  <c r="J475" i="3"/>
  <c r="I106" i="12"/>
  <c r="I121" i="11"/>
  <c r="I297" i="7"/>
  <c r="I201" i="7"/>
  <c r="I248" i="7"/>
  <c r="J133" i="6"/>
  <c r="J136" i="6" s="1"/>
  <c r="I133" i="6"/>
  <c r="I260" i="8"/>
  <c r="J260" i="8"/>
  <c r="J291" i="7"/>
  <c r="I291" i="7"/>
  <c r="I53" i="6"/>
  <c r="J53" i="6"/>
  <c r="I101" i="6"/>
  <c r="J101" i="6"/>
  <c r="J362" i="6"/>
  <c r="I362" i="6"/>
  <c r="I49" i="5"/>
  <c r="J49" i="5"/>
  <c r="J94" i="5"/>
  <c r="I94" i="5"/>
  <c r="I55" i="12"/>
  <c r="J55" i="12"/>
  <c r="J26" i="11"/>
  <c r="I26" i="11"/>
  <c r="J281" i="11"/>
  <c r="I281" i="11"/>
  <c r="J293" i="11"/>
  <c r="I293" i="11"/>
  <c r="J328" i="11"/>
  <c r="I328" i="11"/>
  <c r="I333" i="11"/>
  <c r="J333" i="11"/>
  <c r="J368" i="11"/>
  <c r="I368" i="11"/>
  <c r="I63" i="3"/>
  <c r="J63" i="3"/>
  <c r="J14" i="9"/>
  <c r="J15" i="9" s="1"/>
  <c r="I14" i="9"/>
  <c r="J102" i="12"/>
  <c r="J107" i="6"/>
  <c r="J186" i="8"/>
  <c r="I186" i="8"/>
  <c r="I392" i="7"/>
  <c r="J392" i="7"/>
  <c r="I382" i="6"/>
  <c r="J382" i="6"/>
  <c r="I178" i="4"/>
  <c r="J178" i="4"/>
  <c r="J248" i="3"/>
  <c r="I248" i="3"/>
  <c r="J163" i="11"/>
  <c r="I163" i="11"/>
  <c r="I14" i="12"/>
  <c r="I225" i="12"/>
  <c r="I66" i="12"/>
  <c r="I146" i="4"/>
  <c r="J32" i="4"/>
  <c r="J146" i="11"/>
  <c r="I517" i="6"/>
  <c r="I191" i="12"/>
  <c r="I163" i="12"/>
  <c r="I200" i="12"/>
  <c r="J192" i="8"/>
  <c r="I196" i="11"/>
  <c r="J200" i="11"/>
  <c r="I188" i="12"/>
  <c r="J124" i="12"/>
  <c r="I244" i="3"/>
  <c r="I245" i="3" s="1"/>
  <c r="J134" i="5"/>
  <c r="I87" i="3"/>
  <c r="I152" i="12"/>
  <c r="I153" i="12" s="1"/>
  <c r="J426" i="3"/>
  <c r="J161" i="9"/>
  <c r="I213" i="6"/>
  <c r="J134" i="4"/>
  <c r="I226" i="3"/>
  <c r="I215" i="12"/>
  <c r="I217" i="12" s="1"/>
  <c r="I149" i="5"/>
  <c r="I238" i="10"/>
  <c r="J107" i="12"/>
  <c r="J147" i="9"/>
  <c r="I105" i="12"/>
  <c r="J125" i="12"/>
  <c r="J341" i="3"/>
  <c r="J342" i="3" s="1"/>
  <c r="J462" i="7"/>
  <c r="J117" i="12"/>
  <c r="J48" i="4"/>
  <c r="J34" i="4"/>
  <c r="I465" i="6"/>
  <c r="I112" i="3"/>
  <c r="J13" i="6"/>
  <c r="I92" i="10"/>
  <c r="I27" i="10"/>
  <c r="I52" i="4"/>
  <c r="I599" i="7"/>
  <c r="I357" i="3"/>
  <c r="J357" i="3"/>
  <c r="J347" i="3"/>
  <c r="I347" i="3"/>
  <c r="J56" i="6"/>
  <c r="I56" i="6"/>
  <c r="I481" i="6"/>
  <c r="J481" i="6"/>
  <c r="J535" i="6"/>
  <c r="I535" i="6"/>
  <c r="J69" i="12"/>
  <c r="I496" i="6"/>
  <c r="I497" i="6" s="1"/>
  <c r="J208" i="6"/>
  <c r="I83" i="9"/>
  <c r="J281" i="8"/>
  <c r="J183" i="3"/>
  <c r="J309" i="3"/>
  <c r="J303" i="6"/>
  <c r="J141" i="3"/>
  <c r="I166" i="9"/>
  <c r="I209" i="11"/>
  <c r="I331" i="3"/>
  <c r="I115" i="12"/>
  <c r="I314" i="3"/>
  <c r="I28" i="11"/>
  <c r="I112" i="12"/>
  <c r="J495" i="6"/>
  <c r="J497" i="6" s="1"/>
  <c r="I37" i="4"/>
  <c r="I59" i="12"/>
  <c r="I13" i="9"/>
  <c r="I179" i="6"/>
  <c r="I246" i="3"/>
  <c r="I249" i="6"/>
  <c r="J110" i="1"/>
  <c r="I155" i="9"/>
  <c r="I519" i="6"/>
  <c r="J53" i="4"/>
  <c r="I113" i="9"/>
  <c r="I208" i="3"/>
  <c r="I281" i="12"/>
  <c r="J256" i="8"/>
  <c r="I101" i="12"/>
  <c r="J41" i="12"/>
  <c r="J148" i="12"/>
  <c r="J150" i="12" s="1"/>
  <c r="I200" i="9"/>
  <c r="J115" i="9"/>
  <c r="I40" i="9"/>
  <c r="I151" i="10"/>
  <c r="I203" i="10"/>
  <c r="I234" i="10"/>
  <c r="I635" i="7"/>
  <c r="I670" i="7"/>
  <c r="I176" i="6"/>
  <c r="I369" i="11"/>
  <c r="J160" i="9"/>
  <c r="J108" i="12"/>
  <c r="I40" i="6"/>
  <c r="I458" i="6"/>
  <c r="J129" i="12"/>
  <c r="J202" i="9"/>
  <c r="I103" i="3"/>
  <c r="J115" i="3"/>
  <c r="J117" i="3" s="1"/>
  <c r="J386" i="6"/>
  <c r="J303" i="12"/>
  <c r="J182" i="9"/>
  <c r="J184" i="9" s="1"/>
  <c r="J20" i="15"/>
  <c r="I183" i="6"/>
  <c r="I34" i="9"/>
  <c r="I110" i="12"/>
  <c r="I155" i="10"/>
  <c r="I155" i="5"/>
  <c r="I480" i="7"/>
  <c r="J84" i="9"/>
  <c r="I84" i="9"/>
  <c r="I527" i="6"/>
  <c r="J527" i="6"/>
  <c r="I182" i="5"/>
  <c r="J182" i="5"/>
  <c r="I128" i="5"/>
  <c r="J128" i="5"/>
  <c r="I122" i="4"/>
  <c r="J122" i="4"/>
  <c r="J174" i="4"/>
  <c r="I174" i="4"/>
  <c r="I297" i="3"/>
  <c r="J297" i="3"/>
  <c r="J9" i="15"/>
  <c r="I9" i="15"/>
  <c r="I24" i="12"/>
  <c r="J24" i="12"/>
  <c r="J53" i="12"/>
  <c r="I53" i="12"/>
  <c r="I183" i="12"/>
  <c r="J183" i="12"/>
  <c r="J206" i="12"/>
  <c r="I206" i="12"/>
  <c r="J169" i="12"/>
  <c r="J485" i="6"/>
  <c r="I139" i="4"/>
  <c r="J104" i="4"/>
  <c r="I34" i="11"/>
  <c r="I127" i="12"/>
  <c r="I343" i="3"/>
  <c r="J85" i="12"/>
  <c r="I116" i="11"/>
  <c r="I165" i="12"/>
  <c r="I219" i="12"/>
  <c r="J219" i="12"/>
  <c r="I264" i="11"/>
  <c r="J264" i="11"/>
  <c r="J50" i="1"/>
  <c r="I50" i="1"/>
  <c r="J423" i="3"/>
  <c r="I423" i="3"/>
  <c r="I424" i="3" s="1"/>
  <c r="I402" i="3"/>
  <c r="I403" i="3" s="1"/>
  <c r="J402" i="3"/>
  <c r="J92" i="3"/>
  <c r="J94" i="3" s="1"/>
  <c r="I92" i="3"/>
  <c r="I78" i="3"/>
  <c r="I79" i="3" s="1"/>
  <c r="J78" i="3"/>
  <c r="J67" i="3"/>
  <c r="I67" i="3"/>
  <c r="I68" i="3" s="1"/>
  <c r="J21" i="6"/>
  <c r="I21" i="6"/>
  <c r="I22" i="6"/>
  <c r="J22" i="6"/>
  <c r="J146" i="9"/>
  <c r="I146" i="9"/>
  <c r="I148" i="9" s="1"/>
  <c r="I333" i="3"/>
  <c r="J333" i="3"/>
  <c r="J335" i="3" s="1"/>
  <c r="I241" i="3"/>
  <c r="I242" i="3" s="1"/>
  <c r="J241" i="3"/>
  <c r="J220" i="3"/>
  <c r="I220" i="3"/>
  <c r="J195" i="3"/>
  <c r="I195" i="3"/>
  <c r="I164" i="3"/>
  <c r="I165" i="3" s="1"/>
  <c r="J164" i="3"/>
  <c r="J127" i="3"/>
  <c r="J129" i="3" s="1"/>
  <c r="I127" i="3"/>
  <c r="I109" i="3"/>
  <c r="J109" i="3"/>
  <c r="J111" i="3" s="1"/>
  <c r="I78" i="9"/>
  <c r="J78" i="9"/>
  <c r="I120" i="9"/>
  <c r="J120" i="9"/>
  <c r="I372" i="6"/>
  <c r="J372" i="6"/>
  <c r="J198" i="3"/>
  <c r="I198" i="3"/>
  <c r="J470" i="3"/>
  <c r="I470" i="3"/>
  <c r="J78" i="12"/>
  <c r="I78" i="12"/>
  <c r="I97" i="12"/>
  <c r="J97" i="12"/>
  <c r="J156" i="12"/>
  <c r="I156" i="12"/>
  <c r="I178" i="12"/>
  <c r="J178" i="12"/>
  <c r="I193" i="12"/>
  <c r="J193" i="12"/>
  <c r="I84" i="11"/>
  <c r="J84" i="11"/>
  <c r="J29" i="11"/>
  <c r="I29" i="11"/>
  <c r="I53" i="11"/>
  <c r="J53" i="11"/>
  <c r="I59" i="11"/>
  <c r="J59" i="11"/>
  <c r="J120" i="11"/>
  <c r="I120" i="11"/>
  <c r="I124" i="11"/>
  <c r="J124" i="11"/>
  <c r="J132" i="11"/>
  <c r="I132" i="11"/>
  <c r="J175" i="11"/>
  <c r="I175" i="11"/>
  <c r="I179" i="11"/>
  <c r="J179" i="11"/>
  <c r="I183" i="11"/>
  <c r="J183" i="11"/>
  <c r="I222" i="11"/>
  <c r="J222" i="11"/>
  <c r="J313" i="11"/>
  <c r="I313" i="11"/>
  <c r="J362" i="11"/>
  <c r="I362" i="11"/>
  <c r="I216" i="8"/>
  <c r="I157" i="11"/>
  <c r="I49" i="12"/>
  <c r="J99" i="12"/>
  <c r="I37" i="12"/>
  <c r="J457" i="3"/>
  <c r="J122" i="5"/>
  <c r="J145" i="12"/>
  <c r="I145" i="12"/>
  <c r="I147" i="12" s="1"/>
  <c r="I301" i="12"/>
  <c r="I304" i="12" s="1"/>
  <c r="J301" i="12"/>
  <c r="J9" i="6"/>
  <c r="J208" i="12"/>
  <c r="J210" i="12" s="1"/>
  <c r="J54" i="9"/>
  <c r="I359" i="7"/>
  <c r="I499" i="6"/>
  <c r="J499" i="6"/>
  <c r="I273" i="6"/>
  <c r="I287" i="3"/>
  <c r="I289" i="3" s="1"/>
  <c r="J287" i="3"/>
  <c r="I184" i="10"/>
  <c r="J12" i="6"/>
  <c r="J196" i="3"/>
  <c r="I12" i="4"/>
  <c r="I424" i="7"/>
  <c r="I232" i="12"/>
  <c r="I331" i="6"/>
  <c r="J331" i="6"/>
  <c r="I352" i="3"/>
  <c r="J352" i="3"/>
  <c r="I490" i="7"/>
  <c r="I238" i="12"/>
  <c r="I446" i="3"/>
  <c r="J225" i="3"/>
  <c r="J227" i="3" s="1"/>
  <c r="I225" i="3"/>
  <c r="I86" i="8"/>
  <c r="J86" i="8"/>
  <c r="J169" i="9"/>
  <c r="I222" i="6"/>
  <c r="J37" i="6"/>
  <c r="I315" i="3"/>
  <c r="I49" i="6"/>
  <c r="I184" i="12"/>
  <c r="I489" i="6"/>
  <c r="I490" i="6" s="1"/>
  <c r="I28" i="6"/>
  <c r="J441" i="6"/>
  <c r="J372" i="3"/>
  <c r="I340" i="3"/>
  <c r="I342" i="3" s="1"/>
  <c r="I76" i="9"/>
  <c r="I476" i="7"/>
  <c r="I155" i="11"/>
  <c r="J155" i="11"/>
  <c r="I60" i="6"/>
  <c r="I229" i="12"/>
  <c r="I380" i="3"/>
  <c r="I193" i="6"/>
  <c r="I661" i="7"/>
  <c r="I667" i="7"/>
  <c r="J17" i="11"/>
  <c r="I17" i="11"/>
  <c r="J274" i="11"/>
  <c r="I274" i="11"/>
  <c r="I178" i="1"/>
  <c r="J178" i="1"/>
  <c r="J10" i="6"/>
  <c r="I10" i="6"/>
  <c r="I11" i="6" s="1"/>
  <c r="I142" i="12"/>
  <c r="J142" i="12"/>
  <c r="I235" i="11"/>
  <c r="J235" i="11"/>
  <c r="I246" i="11"/>
  <c r="J246" i="11"/>
  <c r="J254" i="11"/>
  <c r="I254" i="11"/>
  <c r="I287" i="11"/>
  <c r="J287" i="11"/>
  <c r="I268" i="11"/>
  <c r="J268" i="11"/>
  <c r="I89" i="5"/>
  <c r="J89" i="5"/>
  <c r="J199" i="12"/>
  <c r="I199" i="12"/>
  <c r="J217" i="11"/>
  <c r="I217" i="11"/>
  <c r="J290" i="11"/>
  <c r="I290" i="11"/>
  <c r="J71" i="1"/>
  <c r="I71" i="1"/>
  <c r="J340" i="11"/>
  <c r="J304" i="11"/>
  <c r="I253" i="11"/>
  <c r="I205" i="11"/>
  <c r="J265" i="11"/>
  <c r="J294" i="11"/>
  <c r="I478" i="3"/>
  <c r="J478" i="3"/>
  <c r="J351" i="11"/>
  <c r="I351" i="11"/>
  <c r="I439" i="6"/>
  <c r="J439" i="6"/>
  <c r="J440" i="6" s="1"/>
  <c r="I29" i="6"/>
  <c r="J29" i="6"/>
  <c r="J30" i="6" s="1"/>
  <c r="J28" i="12"/>
  <c r="I28" i="12"/>
  <c r="I148" i="11"/>
  <c r="J148" i="11"/>
  <c r="I165" i="11"/>
  <c r="J165" i="11"/>
  <c r="I62" i="12"/>
  <c r="I127" i="11"/>
  <c r="J161" i="11"/>
  <c r="I335" i="11"/>
  <c r="J64" i="12"/>
  <c r="I190" i="11"/>
  <c r="I117" i="5"/>
  <c r="J181" i="5"/>
  <c r="I181" i="5"/>
  <c r="J54" i="4"/>
  <c r="I54" i="4"/>
  <c r="I55" i="4" s="1"/>
  <c r="J188" i="8"/>
  <c r="I188" i="8"/>
  <c r="J296" i="7"/>
  <c r="I296" i="7"/>
  <c r="J70" i="11"/>
  <c r="I70" i="11"/>
  <c r="J218" i="11"/>
  <c r="I218" i="11"/>
  <c r="I261" i="11"/>
  <c r="J261" i="11"/>
  <c r="I203" i="1"/>
  <c r="J257" i="1"/>
  <c r="I156" i="11"/>
  <c r="I471" i="6"/>
  <c r="I472" i="6" s="1"/>
  <c r="I93" i="12"/>
  <c r="I230" i="11"/>
  <c r="J198" i="11"/>
  <c r="J223" i="12"/>
  <c r="I78" i="5"/>
  <c r="J257" i="6"/>
  <c r="I128" i="11"/>
  <c r="J112" i="5"/>
  <c r="I38" i="11"/>
  <c r="I160" i="12"/>
  <c r="I16" i="9"/>
  <c r="I58" i="11"/>
  <c r="J147" i="11"/>
  <c r="I104" i="1"/>
  <c r="J18" i="11"/>
  <c r="I134" i="6"/>
  <c r="I373" i="3"/>
  <c r="I374" i="3" s="1"/>
  <c r="J373" i="3"/>
  <c r="I106" i="3"/>
  <c r="I108" i="3" s="1"/>
  <c r="J106" i="3"/>
  <c r="J108" i="3" s="1"/>
  <c r="J48" i="11"/>
  <c r="J151" i="9"/>
  <c r="J136" i="11"/>
  <c r="J272" i="3"/>
  <c r="J273" i="3" s="1"/>
  <c r="J86" i="9"/>
  <c r="I194" i="3"/>
  <c r="I201" i="11"/>
  <c r="J348" i="1"/>
  <c r="I377" i="11"/>
  <c r="J186" i="3"/>
  <c r="I69" i="3"/>
  <c r="I43" i="6"/>
  <c r="I45" i="6" s="1"/>
  <c r="I464" i="7"/>
  <c r="I405" i="3"/>
  <c r="I406" i="3" s="1"/>
  <c r="J206" i="11"/>
  <c r="J514" i="6"/>
  <c r="I239" i="1"/>
  <c r="J178" i="11"/>
  <c r="I47" i="11"/>
  <c r="J206" i="1"/>
  <c r="J229" i="11"/>
  <c r="I250" i="11"/>
  <c r="J153" i="11"/>
  <c r="J131" i="11"/>
  <c r="J83" i="1"/>
  <c r="J202" i="12"/>
  <c r="I13" i="11"/>
  <c r="I21" i="12"/>
  <c r="I23" i="12" s="1"/>
  <c r="I197" i="12"/>
  <c r="I212" i="6"/>
  <c r="I214" i="6" s="1"/>
  <c r="I239" i="11"/>
  <c r="I148" i="3"/>
  <c r="J44" i="6"/>
  <c r="J45" i="6" s="1"/>
  <c r="I341" i="11"/>
  <c r="J182" i="11"/>
  <c r="J189" i="11"/>
  <c r="J41" i="11"/>
  <c r="I41" i="11"/>
  <c r="J169" i="11"/>
  <c r="I169" i="11"/>
  <c r="I235" i="6"/>
  <c r="I74" i="6"/>
  <c r="I211" i="8"/>
  <c r="I30" i="7"/>
  <c r="I400" i="7"/>
  <c r="I184" i="6"/>
  <c r="I185" i="6" s="1"/>
  <c r="I50" i="6"/>
  <c r="I520" i="6"/>
  <c r="I187" i="12"/>
  <c r="I36" i="12"/>
  <c r="I174" i="8"/>
  <c r="J96" i="6"/>
  <c r="I195" i="12"/>
  <c r="J163" i="3"/>
  <c r="I451" i="6"/>
  <c r="I588" i="7"/>
  <c r="I391" i="7"/>
  <c r="I553" i="7"/>
  <c r="I60" i="10"/>
  <c r="I664" i="7"/>
  <c r="I676" i="7"/>
  <c r="I580" i="6"/>
  <c r="I339" i="3"/>
  <c r="I307" i="3"/>
  <c r="I408" i="7"/>
  <c r="I386" i="3"/>
  <c r="I119" i="7"/>
  <c r="I457" i="7"/>
  <c r="I537" i="7"/>
  <c r="I592" i="7"/>
  <c r="I189" i="6"/>
  <c r="I205" i="6"/>
  <c r="I408" i="6"/>
  <c r="I71" i="4"/>
  <c r="I88" i="4"/>
  <c r="I27" i="9"/>
  <c r="I153" i="9"/>
  <c r="I21" i="10"/>
  <c r="I57" i="8"/>
  <c r="I188" i="10"/>
  <c r="I270" i="10"/>
  <c r="I92" i="4"/>
  <c r="J71" i="12"/>
  <c r="I71" i="12"/>
  <c r="I208" i="11"/>
  <c r="J208" i="11"/>
  <c r="I12" i="12"/>
  <c r="J12" i="12"/>
  <c r="I476" i="6"/>
  <c r="J476" i="6"/>
  <c r="I417" i="3"/>
  <c r="J417" i="3"/>
  <c r="I144" i="3"/>
  <c r="I146" i="3" s="1"/>
  <c r="J144" i="3"/>
  <c r="I285" i="1"/>
  <c r="I75" i="12"/>
  <c r="I182" i="12"/>
  <c r="J226" i="12"/>
  <c r="I21" i="11"/>
  <c r="I141" i="11"/>
  <c r="I111" i="6"/>
  <c r="J129" i="11"/>
  <c r="J131" i="5"/>
  <c r="J89" i="3"/>
  <c r="I247" i="6"/>
  <c r="I253" i="6"/>
  <c r="J9" i="5"/>
  <c r="I222" i="12"/>
  <c r="I128" i="3"/>
  <c r="I168" i="6"/>
  <c r="J58" i="5"/>
  <c r="I29" i="5"/>
  <c r="I56" i="12"/>
  <c r="J359" i="3"/>
  <c r="I304" i="6"/>
  <c r="I48" i="12"/>
  <c r="I110" i="3"/>
  <c r="I421" i="3"/>
  <c r="J421" i="3"/>
  <c r="I138" i="11"/>
  <c r="J138" i="11"/>
  <c r="J310" i="12"/>
  <c r="I310" i="12"/>
  <c r="I205" i="12"/>
  <c r="J205" i="12"/>
  <c r="J115" i="11"/>
  <c r="I115" i="11"/>
  <c r="J212" i="8"/>
  <c r="I212" i="8"/>
  <c r="J158" i="12"/>
  <c r="I158" i="12"/>
  <c r="J83" i="3"/>
  <c r="J85" i="3" s="1"/>
  <c r="I83" i="3"/>
  <c r="I185" i="3"/>
  <c r="I187" i="3" s="1"/>
  <c r="J185" i="3"/>
  <c r="I166" i="3"/>
  <c r="I168" i="3" s="1"/>
  <c r="J166" i="3"/>
  <c r="I221" i="6"/>
  <c r="J221" i="6"/>
  <c r="J223" i="6" s="1"/>
  <c r="J510" i="6"/>
  <c r="J511" i="6" s="1"/>
  <c r="I510" i="6"/>
  <c r="I74" i="8"/>
  <c r="J74" i="8"/>
  <c r="J357" i="6"/>
  <c r="I357" i="6"/>
  <c r="I40" i="12"/>
  <c r="J40" i="12"/>
  <c r="I120" i="12"/>
  <c r="J120" i="12"/>
  <c r="I176" i="12"/>
  <c r="J176" i="12"/>
  <c r="I82" i="11"/>
  <c r="J82" i="11"/>
  <c r="I51" i="11"/>
  <c r="J51" i="11"/>
  <c r="I375" i="3"/>
  <c r="I377" i="3" s="1"/>
  <c r="J87" i="11"/>
  <c r="I298" i="3"/>
  <c r="I77" i="1"/>
  <c r="J77" i="1"/>
  <c r="J242" i="1"/>
  <c r="J37" i="11"/>
  <c r="I37" i="11"/>
  <c r="J204" i="12"/>
  <c r="I204" i="12"/>
  <c r="I172" i="5"/>
  <c r="J318" i="1"/>
  <c r="I318" i="1"/>
  <c r="I14" i="15"/>
  <c r="I283" i="11"/>
  <c r="J219" i="6"/>
  <c r="I120" i="5"/>
  <c r="I186" i="9"/>
  <c r="I187" i="9" s="1"/>
  <c r="J401" i="3"/>
  <c r="J204" i="11"/>
  <c r="J168" i="12"/>
  <c r="I474" i="3"/>
  <c r="J246" i="6"/>
  <c r="J502" i="6"/>
  <c r="I160" i="4"/>
  <c r="I373" i="11"/>
  <c r="J426" i="6"/>
  <c r="J138" i="12"/>
  <c r="J185" i="9"/>
  <c r="J187" i="9" s="1"/>
  <c r="J63" i="9"/>
  <c r="I63" i="9"/>
  <c r="I418" i="1"/>
  <c r="J418" i="1"/>
  <c r="J352" i="11"/>
  <c r="I352" i="11"/>
  <c r="J73" i="12"/>
  <c r="I73" i="12"/>
  <c r="J56" i="11"/>
  <c r="I56" i="11"/>
  <c r="J144" i="7"/>
  <c r="I144" i="7"/>
  <c r="I145" i="7" s="1"/>
  <c r="I185" i="12"/>
  <c r="J185" i="12"/>
  <c r="J186" i="12" s="1"/>
  <c r="J22" i="8"/>
  <c r="I22" i="8"/>
  <c r="I320" i="11"/>
  <c r="J320" i="11"/>
  <c r="I177" i="8"/>
  <c r="J316" i="11"/>
  <c r="I184" i="8"/>
  <c r="J216" i="12"/>
  <c r="J217" i="12" s="1"/>
  <c r="I132" i="9"/>
  <c r="J297" i="12"/>
  <c r="I174" i="9"/>
  <c r="I143" i="12"/>
  <c r="I227" i="6"/>
  <c r="I246" i="12"/>
  <c r="J246" i="12"/>
  <c r="I13" i="5"/>
  <c r="J13" i="5"/>
  <c r="J461" i="3"/>
  <c r="I461" i="3"/>
  <c r="I463" i="3" s="1"/>
  <c r="I398" i="3"/>
  <c r="I400" i="3" s="1"/>
  <c r="J398" i="3"/>
  <c r="I143" i="5"/>
  <c r="I140" i="12"/>
  <c r="J140" i="12"/>
  <c r="I132" i="10"/>
  <c r="I122" i="10"/>
  <c r="I278" i="10"/>
  <c r="I643" i="7"/>
  <c r="I221" i="12"/>
  <c r="J221" i="12"/>
  <c r="I57" i="3"/>
  <c r="I115" i="7"/>
  <c r="I123" i="7"/>
  <c r="I188" i="7"/>
  <c r="I450" i="7"/>
  <c r="I60" i="9"/>
  <c r="I246" i="10"/>
  <c r="I14" i="7"/>
  <c r="I510" i="7"/>
  <c r="I159" i="7"/>
  <c r="I173" i="7"/>
  <c r="I468" i="7"/>
  <c r="I243" i="7"/>
  <c r="I65" i="4"/>
  <c r="I159" i="10"/>
  <c r="I180" i="10"/>
  <c r="I226" i="10"/>
  <c r="I266" i="10"/>
  <c r="I646" i="7"/>
  <c r="J295" i="11"/>
  <c r="I295" i="11"/>
  <c r="J113" i="6"/>
  <c r="I113" i="6"/>
  <c r="J135" i="11"/>
  <c r="I135" i="11"/>
  <c r="I239" i="3"/>
  <c r="J239" i="3"/>
  <c r="J255" i="3"/>
  <c r="I255" i="3"/>
  <c r="I298" i="1"/>
  <c r="J298" i="1"/>
  <c r="J202" i="4"/>
  <c r="I202" i="4"/>
  <c r="I507" i="6"/>
  <c r="J507" i="6"/>
  <c r="J369" i="3"/>
  <c r="I369" i="3"/>
  <c r="I88" i="7"/>
  <c r="J88" i="7"/>
  <c r="J260" i="6"/>
  <c r="I260" i="6"/>
  <c r="J312" i="3"/>
  <c r="I312" i="3"/>
  <c r="I133" i="7"/>
  <c r="J133" i="7"/>
  <c r="I17" i="9"/>
  <c r="J17" i="9"/>
  <c r="J18" i="9" s="1"/>
  <c r="I170" i="4"/>
  <c r="J170" i="4"/>
  <c r="J284" i="11"/>
  <c r="I284" i="11"/>
  <c r="J371" i="11"/>
  <c r="I371" i="11"/>
  <c r="I379" i="11"/>
  <c r="J379" i="11"/>
  <c r="I92" i="11"/>
  <c r="J92" i="11"/>
  <c r="J177" i="11"/>
  <c r="I177" i="11"/>
  <c r="J311" i="12"/>
  <c r="I311" i="12"/>
  <c r="J170" i="11"/>
  <c r="I170" i="11"/>
  <c r="J389" i="1"/>
  <c r="I389" i="1"/>
  <c r="I126" i="5"/>
  <c r="J126" i="5"/>
  <c r="I259" i="6"/>
  <c r="J259" i="6"/>
  <c r="J309" i="11"/>
  <c r="I309" i="11"/>
  <c r="I321" i="11"/>
  <c r="J321" i="11"/>
  <c r="I91" i="11"/>
  <c r="J91" i="11"/>
  <c r="J282" i="1"/>
  <c r="I282" i="1"/>
  <c r="I104" i="6"/>
  <c r="I256" i="3"/>
  <c r="I370" i="1"/>
  <c r="I228" i="11"/>
  <c r="J228" i="11"/>
  <c r="I124" i="9"/>
  <c r="J124" i="9"/>
  <c r="J529" i="6"/>
  <c r="I529" i="6"/>
  <c r="I277" i="11"/>
  <c r="J277" i="11"/>
  <c r="I196" i="9"/>
  <c r="J196" i="9"/>
  <c r="I248" i="12"/>
  <c r="J248" i="12"/>
  <c r="J442" i="6"/>
  <c r="I442" i="6"/>
  <c r="I443" i="6" s="1"/>
  <c r="J303" i="3"/>
  <c r="J304" i="3" s="1"/>
  <c r="I303" i="3"/>
  <c r="J177" i="3"/>
  <c r="I177" i="3"/>
  <c r="I248" i="6"/>
  <c r="J248" i="6"/>
  <c r="J250" i="6" s="1"/>
  <c r="J299" i="11"/>
  <c r="I212" i="12"/>
  <c r="I69" i="8"/>
  <c r="I70" i="8" s="1"/>
  <c r="I96" i="12"/>
  <c r="I167" i="1"/>
  <c r="J302" i="12"/>
  <c r="I116" i="3"/>
  <c r="I117" i="3" s="1"/>
  <c r="J135" i="3"/>
  <c r="I123" i="11"/>
  <c r="J289" i="7"/>
  <c r="J102" i="6"/>
  <c r="I258" i="8"/>
  <c r="J256" i="6"/>
  <c r="I256" i="6"/>
  <c r="I258" i="6" s="1"/>
  <c r="J212" i="11"/>
  <c r="I212" i="11"/>
  <c r="J121" i="12"/>
  <c r="J14" i="3"/>
  <c r="J465" i="3"/>
  <c r="I241" i="11"/>
  <c r="I22" i="3"/>
  <c r="J128" i="12"/>
  <c r="I128" i="12"/>
  <c r="I137" i="11"/>
  <c r="J137" i="11"/>
  <c r="I150" i="11"/>
  <c r="J150" i="11"/>
  <c r="I194" i="11"/>
  <c r="J194" i="11"/>
  <c r="I216" i="7"/>
  <c r="I110" i="5"/>
  <c r="J110" i="5"/>
  <c r="I541" i="7"/>
  <c r="I432" i="7"/>
  <c r="I514" i="7"/>
  <c r="I87" i="8"/>
  <c r="J87" i="8"/>
  <c r="J332" i="6"/>
  <c r="I332" i="6"/>
  <c r="J180" i="5"/>
  <c r="I180" i="5"/>
  <c r="J140" i="11"/>
  <c r="I140" i="11"/>
  <c r="J193" i="11"/>
  <c r="I193" i="11"/>
  <c r="I75" i="10"/>
  <c r="I52" i="8"/>
  <c r="I216" i="11"/>
  <c r="I152" i="11"/>
  <c r="I28" i="3"/>
  <c r="I91" i="12"/>
  <c r="J91" i="12"/>
  <c r="I136" i="10"/>
  <c r="I237" i="7"/>
  <c r="I260" i="3"/>
  <c r="I190" i="3"/>
  <c r="I87" i="10"/>
  <c r="I66" i="8"/>
  <c r="I149" i="6"/>
  <c r="I43" i="9"/>
  <c r="I649" i="7"/>
  <c r="J189" i="12"/>
  <c r="I285" i="6"/>
  <c r="I135" i="9"/>
  <c r="I192" i="7"/>
  <c r="I44" i="8"/>
  <c r="I54" i="10"/>
  <c r="I97" i="10"/>
  <c r="I146" i="5"/>
  <c r="I69" i="6"/>
  <c r="I82" i="4"/>
  <c r="J249" i="1"/>
  <c r="I249" i="1"/>
  <c r="I311" i="3"/>
  <c r="J311" i="3"/>
  <c r="I170" i="12"/>
  <c r="J170" i="12"/>
  <c r="J172" i="12" s="1"/>
  <c r="J218" i="12"/>
  <c r="I218" i="12"/>
  <c r="J276" i="11"/>
  <c r="I276" i="11"/>
  <c r="J144" i="11"/>
  <c r="I144" i="11"/>
  <c r="J25" i="8"/>
  <c r="I25" i="8"/>
  <c r="J35" i="12"/>
  <c r="I35" i="12"/>
  <c r="J410" i="3"/>
  <c r="J411" i="3" s="1"/>
  <c r="I410" i="3"/>
  <c r="J90" i="3"/>
  <c r="I90" i="3"/>
  <c r="I91" i="3" s="1"/>
  <c r="J64" i="3"/>
  <c r="I64" i="3"/>
  <c r="J154" i="7"/>
  <c r="J155" i="7" s="1"/>
  <c r="I154" i="7"/>
  <c r="I170" i="9"/>
  <c r="I171" i="9" s="1"/>
  <c r="J170" i="9"/>
  <c r="I92" i="12"/>
  <c r="J92" i="12"/>
  <c r="J94" i="12" s="1"/>
  <c r="J139" i="12"/>
  <c r="I139" i="12"/>
  <c r="I189" i="8"/>
  <c r="J189" i="8"/>
  <c r="I38" i="12"/>
  <c r="J184" i="11"/>
  <c r="J68" i="5"/>
  <c r="I159" i="12"/>
  <c r="J159" i="12"/>
  <c r="I27" i="12"/>
  <c r="J27" i="12"/>
  <c r="J249" i="3"/>
  <c r="I249" i="3"/>
  <c r="I181" i="8"/>
  <c r="J181" i="8"/>
  <c r="I101" i="3"/>
  <c r="I102" i="3" s="1"/>
  <c r="J101" i="3"/>
  <c r="I57" i="12"/>
  <c r="J57" i="12"/>
  <c r="I125" i="9"/>
  <c r="J125" i="9"/>
  <c r="I11" i="11"/>
  <c r="J11" i="11"/>
  <c r="J256" i="11"/>
  <c r="I256" i="11"/>
  <c r="I201" i="12"/>
  <c r="J201" i="12"/>
  <c r="I245" i="11"/>
  <c r="J245" i="11"/>
  <c r="I335" i="7"/>
  <c r="J209" i="1"/>
  <c r="I209" i="1"/>
  <c r="J14" i="11"/>
  <c r="I317" i="11"/>
  <c r="J53" i="5"/>
  <c r="J321" i="1"/>
  <c r="I36" i="11"/>
  <c r="J285" i="11"/>
  <c r="J126" i="9"/>
  <c r="J183" i="8"/>
  <c r="J178" i="8"/>
  <c r="J134" i="11"/>
  <c r="I42" i="12"/>
  <c r="I52" i="6"/>
  <c r="I198" i="1"/>
  <c r="I277" i="6"/>
  <c r="J83" i="8"/>
  <c r="I83" i="8"/>
  <c r="J130" i="12"/>
  <c r="I130" i="12"/>
  <c r="I131" i="12" s="1"/>
  <c r="J297" i="11"/>
  <c r="I297" i="11"/>
  <c r="J320" i="3"/>
  <c r="I320" i="3"/>
  <c r="J144" i="12"/>
  <c r="I144" i="12"/>
  <c r="I213" i="11"/>
  <c r="J213" i="11"/>
  <c r="I23" i="11"/>
  <c r="J23" i="11"/>
  <c r="J180" i="11"/>
  <c r="I180" i="11"/>
  <c r="I118" i="11"/>
  <c r="J118" i="11"/>
  <c r="I278" i="11"/>
  <c r="J278" i="11"/>
  <c r="J210" i="11"/>
  <c r="I210" i="11"/>
  <c r="I307" i="11"/>
  <c r="J307" i="11"/>
  <c r="I147" i="3"/>
  <c r="J147" i="3"/>
  <c r="J149" i="3" s="1"/>
  <c r="J75" i="8"/>
  <c r="I75" i="8"/>
  <c r="J301" i="11"/>
  <c r="I301" i="11"/>
  <c r="I314" i="11"/>
  <c r="J314" i="11"/>
  <c r="J318" i="11"/>
  <c r="I318" i="11"/>
  <c r="I353" i="11"/>
  <c r="J353" i="11"/>
  <c r="J263" i="8"/>
  <c r="I263" i="8"/>
  <c r="J47" i="6"/>
  <c r="I47" i="6"/>
  <c r="I312" i="11"/>
  <c r="J312" i="11"/>
  <c r="I356" i="11"/>
  <c r="J356" i="11"/>
  <c r="I476" i="3"/>
  <c r="I477" i="3" s="1"/>
  <c r="J476" i="3"/>
  <c r="J37" i="3"/>
  <c r="I37" i="3"/>
  <c r="I39" i="3" s="1"/>
  <c r="J134" i="7"/>
  <c r="I134" i="7"/>
  <c r="I89" i="8"/>
  <c r="J89" i="8"/>
  <c r="J215" i="8"/>
  <c r="J217" i="8" s="1"/>
  <c r="I215" i="8"/>
  <c r="J518" i="7"/>
  <c r="J30" i="12"/>
  <c r="J32" i="12" s="1"/>
  <c r="J190" i="8"/>
  <c r="I85" i="9"/>
  <c r="J25" i="12"/>
  <c r="I115" i="1"/>
  <c r="J115" i="1"/>
  <c r="I454" i="3"/>
  <c r="I172" i="9"/>
  <c r="J243" i="3"/>
  <c r="J245" i="3" s="1"/>
  <c r="I334" i="11"/>
  <c r="I111" i="12"/>
  <c r="J320" i="6"/>
  <c r="I174" i="1"/>
  <c r="J174" i="1"/>
  <c r="J92" i="6"/>
  <c r="I92" i="6"/>
  <c r="I242" i="6"/>
  <c r="J242" i="6"/>
  <c r="J244" i="6" s="1"/>
  <c r="J145" i="11"/>
  <c r="I145" i="11"/>
  <c r="J184" i="5"/>
  <c r="I184" i="5"/>
  <c r="J419" i="3"/>
  <c r="I419" i="3"/>
  <c r="I51" i="12"/>
  <c r="J51" i="12"/>
  <c r="J175" i="12"/>
  <c r="I175" i="12"/>
  <c r="J203" i="12"/>
  <c r="I203" i="12"/>
  <c r="J298" i="11"/>
  <c r="I298" i="11"/>
  <c r="J332" i="1"/>
  <c r="I332" i="1"/>
  <c r="J133" i="11"/>
  <c r="I133" i="11"/>
  <c r="I97" i="6"/>
  <c r="J97" i="6"/>
  <c r="J119" i="5"/>
  <c r="I119" i="5"/>
  <c r="J124" i="5"/>
  <c r="I124" i="5"/>
  <c r="J118" i="4"/>
  <c r="I118" i="4"/>
  <c r="J247" i="3"/>
  <c r="I247" i="3"/>
  <c r="I355" i="3"/>
  <c r="J355" i="3"/>
  <c r="J415" i="3"/>
  <c r="I415" i="3"/>
  <c r="I181" i="11"/>
  <c r="J181" i="11"/>
  <c r="J192" i="11"/>
  <c r="I192" i="11"/>
  <c r="I199" i="11"/>
  <c r="J199" i="11"/>
  <c r="I203" i="11"/>
  <c r="J203" i="11"/>
  <c r="J224" i="11"/>
  <c r="I224" i="11"/>
  <c r="I232" i="11"/>
  <c r="J232" i="11"/>
  <c r="J251" i="11"/>
  <c r="I251" i="11"/>
  <c r="J255" i="11"/>
  <c r="I255" i="11"/>
  <c r="J275" i="11"/>
  <c r="I275" i="11"/>
  <c r="J113" i="12"/>
  <c r="I153" i="7"/>
  <c r="J207" i="12"/>
  <c r="I207" i="12"/>
  <c r="I52" i="12"/>
  <c r="J52" i="12"/>
  <c r="J71" i="5"/>
  <c r="I71" i="5"/>
  <c r="I170" i="7"/>
  <c r="I446" i="6"/>
  <c r="I447" i="6" s="1"/>
  <c r="J446" i="6"/>
  <c r="J177" i="9"/>
  <c r="J178" i="9" s="1"/>
  <c r="I177" i="9"/>
  <c r="J351" i="3"/>
  <c r="I351" i="3"/>
  <c r="J404" i="1"/>
  <c r="I404" i="1"/>
  <c r="J72" i="8"/>
  <c r="I72" i="8"/>
  <c r="I73" i="8" s="1"/>
  <c r="I15" i="10"/>
  <c r="I108" i="6"/>
  <c r="I110" i="6" s="1"/>
  <c r="J108" i="6"/>
  <c r="I30" i="9"/>
  <c r="J10" i="9"/>
  <c r="I10" i="9"/>
  <c r="J480" i="6"/>
  <c r="I480" i="6"/>
  <c r="I16" i="15"/>
  <c r="J16" i="15"/>
  <c r="J204" i="4"/>
  <c r="I74" i="11"/>
  <c r="I202" i="11"/>
  <c r="I176" i="11"/>
  <c r="I22" i="11"/>
  <c r="I122" i="9"/>
  <c r="J196" i="4"/>
  <c r="I196" i="4"/>
  <c r="I291" i="11"/>
  <c r="J39" i="7"/>
  <c r="I338" i="11"/>
  <c r="I576" i="6"/>
  <c r="J316" i="3"/>
  <c r="J135" i="12"/>
  <c r="I135" i="12"/>
  <c r="I615" i="7"/>
  <c r="J481" i="3"/>
  <c r="I481" i="3"/>
  <c r="I185" i="11"/>
  <c r="J185" i="11"/>
  <c r="I516" i="7"/>
  <c r="J516" i="7"/>
  <c r="J47" i="12"/>
  <c r="I47" i="12"/>
  <c r="I67" i="11"/>
  <c r="J67" i="11"/>
  <c r="J36" i="4"/>
  <c r="J38" i="4" s="1"/>
  <c r="I36" i="4"/>
  <c r="J86" i="3"/>
  <c r="J88" i="3" s="1"/>
  <c r="I86" i="3"/>
  <c r="I207" i="8"/>
  <c r="I258" i="10"/>
  <c r="J332" i="3"/>
  <c r="I181" i="12"/>
  <c r="J46" i="11"/>
  <c r="I603" i="7"/>
  <c r="I549" i="7"/>
  <c r="I212" i="7"/>
  <c r="I596" i="7"/>
  <c r="I428" i="7"/>
  <c r="I163" i="5"/>
  <c r="I18" i="7"/>
  <c r="I420" i="7"/>
  <c r="I329" i="3"/>
  <c r="I295" i="3"/>
  <c r="J72" i="3"/>
  <c r="I111" i="7"/>
  <c r="I381" i="7"/>
  <c r="I522" i="7"/>
  <c r="I397" i="6"/>
  <c r="I167" i="10"/>
  <c r="I271" i="12"/>
  <c r="I545" i="7"/>
  <c r="I400" i="6"/>
  <c r="I66" i="10"/>
  <c r="I250" i="10"/>
  <c r="I43" i="4"/>
  <c r="H8" i="4"/>
  <c r="I8" i="4" s="1"/>
  <c r="I425" i="3"/>
  <c r="I427" i="3" s="1"/>
  <c r="J425" i="3"/>
  <c r="I61" i="6"/>
  <c r="J61" i="6"/>
  <c r="J63" i="6" s="1"/>
  <c r="I104" i="3"/>
  <c r="J104" i="3"/>
  <c r="J105" i="3" s="1"/>
  <c r="I175" i="8"/>
  <c r="J175" i="8"/>
  <c r="I122" i="12"/>
  <c r="I123" i="12" s="1"/>
  <c r="J122" i="12"/>
  <c r="I308" i="3"/>
  <c r="I310" i="3" s="1"/>
  <c r="J308" i="3"/>
  <c r="J328" i="1"/>
  <c r="I328" i="1"/>
  <c r="J28" i="4"/>
  <c r="I28" i="4"/>
  <c r="I30" i="4" s="1"/>
  <c r="J430" i="3"/>
  <c r="I430" i="3"/>
  <c r="I432" i="3" s="1"/>
  <c r="I46" i="3"/>
  <c r="J46" i="3"/>
  <c r="J48" i="3" s="1"/>
  <c r="I45" i="12"/>
  <c r="I46" i="12" s="1"/>
  <c r="J45" i="12"/>
  <c r="J118" i="12"/>
  <c r="I118" i="12"/>
  <c r="I119" i="12" s="1"/>
  <c r="I171" i="8"/>
  <c r="J171" i="8"/>
  <c r="I40" i="3"/>
  <c r="J40" i="3"/>
  <c r="J42" i="3" s="1"/>
  <c r="I46" i="6"/>
  <c r="J46" i="6"/>
  <c r="J67" i="12"/>
  <c r="I67" i="12"/>
  <c r="I154" i="9"/>
  <c r="J154" i="9"/>
  <c r="J156" i="9" s="1"/>
  <c r="I74" i="1"/>
  <c r="J74" i="1"/>
  <c r="I267" i="3"/>
  <c r="I180" i="6"/>
  <c r="J180" i="6"/>
  <c r="J181" i="6" s="1"/>
  <c r="J341" i="6"/>
  <c r="I341" i="6"/>
  <c r="I17" i="5"/>
  <c r="I367" i="1"/>
  <c r="J136" i="3"/>
  <c r="J77" i="3"/>
  <c r="I93" i="3"/>
  <c r="I329" i="11"/>
  <c r="I403" i="1"/>
  <c r="I81" i="9"/>
  <c r="I428" i="3"/>
  <c r="I84" i="3"/>
  <c r="I286" i="11"/>
  <c r="J286" i="11"/>
  <c r="I450" i="3"/>
  <c r="I131" i="3"/>
  <c r="I132" i="3" s="1"/>
  <c r="J131" i="3"/>
  <c r="J183" i="5"/>
  <c r="I183" i="5"/>
  <c r="J200" i="4"/>
  <c r="I179" i="8"/>
  <c r="J472" i="3"/>
  <c r="I372" i="11"/>
  <c r="I268" i="1"/>
  <c r="I80" i="1"/>
  <c r="J164" i="11"/>
  <c r="J513" i="6"/>
  <c r="I63" i="11"/>
  <c r="J65" i="12"/>
  <c r="J64" i="9"/>
  <c r="I303" i="11"/>
  <c r="I359" i="11"/>
  <c r="I397" i="3"/>
  <c r="I244" i="11"/>
  <c r="J160" i="11"/>
  <c r="J130" i="3"/>
  <c r="I273" i="8"/>
  <c r="J109" i="12"/>
  <c r="J449" i="6"/>
  <c r="I70" i="3"/>
  <c r="I80" i="3"/>
  <c r="I82" i="3" s="1"/>
  <c r="I82" i="12"/>
  <c r="J445" i="6"/>
  <c r="J337" i="3"/>
  <c r="J339" i="3" s="1"/>
  <c r="I11" i="3"/>
  <c r="J60" i="3"/>
  <c r="J29" i="4"/>
  <c r="I515" i="6"/>
  <c r="I175" i="6"/>
  <c r="I288" i="1"/>
  <c r="I107" i="1"/>
  <c r="I378" i="11"/>
  <c r="I86" i="1"/>
  <c r="I155" i="4"/>
  <c r="J126" i="4"/>
  <c r="J112" i="4"/>
  <c r="I347" i="11"/>
  <c r="I68" i="11"/>
  <c r="I334" i="3"/>
  <c r="I209" i="12"/>
  <c r="I210" i="12" s="1"/>
  <c r="J154" i="1"/>
  <c r="J79" i="9"/>
  <c r="I323" i="11"/>
  <c r="I238" i="11"/>
  <c r="I532" i="6"/>
  <c r="I200" i="3"/>
  <c r="J30" i="11"/>
  <c r="I25" i="3"/>
  <c r="I211" i="12"/>
  <c r="J211" i="12"/>
  <c r="J213" i="12" s="1"/>
  <c r="J205" i="9"/>
  <c r="I79" i="11"/>
  <c r="J79" i="11"/>
  <c r="I159" i="11"/>
  <c r="J221" i="11"/>
  <c r="I221" i="11"/>
  <c r="J18" i="12"/>
  <c r="I18" i="12"/>
  <c r="I125" i="11"/>
  <c r="J125" i="11"/>
  <c r="I46" i="9"/>
  <c r="J39" i="12"/>
  <c r="I39" i="12"/>
  <c r="J133" i="12"/>
  <c r="I374" i="11"/>
  <c r="J473" i="3"/>
  <c r="I161" i="1"/>
  <c r="J214" i="12"/>
  <c r="I336" i="3"/>
  <c r="J167" i="3"/>
  <c r="I271" i="11"/>
  <c r="J271" i="11"/>
  <c r="J34" i="12"/>
  <c r="I34" i="12"/>
  <c r="J53" i="1"/>
  <c r="I405" i="1"/>
  <c r="J11" i="12"/>
  <c r="I19" i="8"/>
  <c r="J158" i="9"/>
  <c r="J279" i="12"/>
  <c r="I19" i="3"/>
  <c r="J491" i="6"/>
  <c r="J201" i="1"/>
  <c r="I302" i="3"/>
  <c r="J177" i="6"/>
  <c r="J356" i="6"/>
  <c r="I180" i="9"/>
  <c r="J355" i="11"/>
  <c r="J422" i="3"/>
  <c r="J404" i="3"/>
  <c r="J406" i="3" s="1"/>
  <c r="I62" i="6"/>
  <c r="J197" i="11"/>
  <c r="J68" i="8"/>
  <c r="J70" i="8" s="1"/>
  <c r="I324" i="11"/>
  <c r="J63" i="5"/>
  <c r="I141" i="4"/>
  <c r="I130" i="11"/>
  <c r="I375" i="1"/>
  <c r="I137" i="12"/>
  <c r="J451" i="3"/>
  <c r="J353" i="3"/>
  <c r="I262" i="10"/>
  <c r="I254" i="10"/>
  <c r="I103" i="7"/>
  <c r="I114" i="10"/>
  <c r="I568" i="7"/>
  <c r="I182" i="3"/>
  <c r="I184" i="3" s="1"/>
  <c r="J182" i="3"/>
  <c r="J57" i="11"/>
  <c r="I57" i="11"/>
  <c r="J370" i="11"/>
  <c r="I370" i="11"/>
  <c r="I188" i="11"/>
  <c r="I32" i="11"/>
  <c r="I525" i="6"/>
  <c r="J525" i="6"/>
  <c r="J252" i="11"/>
  <c r="I252" i="11"/>
  <c r="I193" i="3"/>
  <c r="I57" i="7"/>
  <c r="I383" i="3"/>
  <c r="I219" i="3"/>
  <c r="J219" i="3"/>
  <c r="I77" i="8"/>
  <c r="I79" i="8" s="1"/>
  <c r="J77" i="8"/>
  <c r="J114" i="3"/>
  <c r="I270" i="11"/>
  <c r="J469" i="3"/>
  <c r="I166" i="12"/>
  <c r="J140" i="1"/>
  <c r="I274" i="10"/>
  <c r="I240" i="7"/>
  <c r="I126" i="3"/>
  <c r="I529" i="7"/>
  <c r="I37" i="9"/>
  <c r="I201" i="8"/>
  <c r="I182" i="7"/>
  <c r="I77" i="4"/>
  <c r="I22" i="4"/>
  <c r="I285" i="3"/>
  <c r="I224" i="3"/>
  <c r="I551" i="6"/>
  <c r="I584" i="7"/>
  <c r="I274" i="12"/>
  <c r="J80" i="8"/>
  <c r="I151" i="11"/>
  <c r="J151" i="11"/>
  <c r="I76" i="11"/>
  <c r="J76" i="11"/>
  <c r="I436" i="6"/>
  <c r="J436" i="6"/>
  <c r="I374" i="7"/>
  <c r="I560" i="7"/>
  <c r="I16" i="6"/>
  <c r="J16" i="6"/>
  <c r="J17" i="6" s="1"/>
  <c r="I436" i="3"/>
  <c r="J260" i="1"/>
  <c r="I260" i="1"/>
  <c r="I58" i="12"/>
  <c r="J58" i="12"/>
  <c r="J60" i="12" s="1"/>
  <c r="I186" i="4"/>
  <c r="J19" i="1"/>
  <c r="I142" i="11"/>
  <c r="J149" i="7"/>
  <c r="J151" i="7" s="1"/>
  <c r="I268" i="3"/>
  <c r="I270" i="3" s="1"/>
  <c r="J277" i="1"/>
  <c r="I277" i="1"/>
  <c r="I322" i="11"/>
  <c r="J322" i="11"/>
  <c r="J12" i="11"/>
  <c r="I12" i="11"/>
  <c r="I71" i="10"/>
  <c r="J210" i="3"/>
  <c r="I210" i="3"/>
  <c r="J332" i="11"/>
  <c r="I332" i="11"/>
  <c r="J126" i="11"/>
  <c r="I126" i="11"/>
  <c r="J450" i="6"/>
  <c r="I450" i="6"/>
  <c r="J214" i="6"/>
  <c r="I224" i="12"/>
  <c r="J224" i="12"/>
  <c r="J26" i="12"/>
  <c r="I26" i="12"/>
  <c r="I280" i="1"/>
  <c r="J280" i="1"/>
  <c r="J155" i="12"/>
  <c r="I155" i="12"/>
  <c r="J95" i="11"/>
  <c r="I95" i="11"/>
  <c r="J166" i="11"/>
  <c r="I166" i="11"/>
  <c r="J117" i="11"/>
  <c r="I117" i="11"/>
  <c r="I232" i="3"/>
  <c r="J49" i="3"/>
  <c r="I49" i="3"/>
  <c r="I51" i="3" s="1"/>
  <c r="I50" i="12"/>
  <c r="J50" i="12"/>
  <c r="J145" i="3"/>
  <c r="I29" i="1"/>
  <c r="J266" i="11"/>
  <c r="I266" i="11"/>
  <c r="I366" i="6"/>
  <c r="J366" i="6"/>
  <c r="I190" i="12"/>
  <c r="J190" i="12"/>
  <c r="I437" i="3"/>
  <c r="J437" i="3"/>
  <c r="J382" i="11"/>
  <c r="I382" i="11"/>
  <c r="I248" i="11"/>
  <c r="J248" i="11"/>
  <c r="J119" i="11"/>
  <c r="I119" i="11"/>
  <c r="I607" i="7"/>
  <c r="J260" i="11"/>
  <c r="I260" i="11"/>
  <c r="I471" i="3"/>
  <c r="J471" i="3"/>
  <c r="I336" i="1"/>
  <c r="I331" i="11"/>
  <c r="J122" i="11"/>
  <c r="J359" i="1"/>
  <c r="J291" i="6"/>
  <c r="I180" i="8"/>
  <c r="I214" i="11"/>
  <c r="J214" i="11"/>
  <c r="I24" i="9"/>
  <c r="J84" i="8"/>
  <c r="I84" i="8"/>
  <c r="J164" i="12"/>
  <c r="I164" i="12"/>
  <c r="I396" i="1"/>
  <c r="J396" i="1"/>
  <c r="J271" i="8"/>
  <c r="I271" i="8"/>
  <c r="J249" i="11"/>
  <c r="I249" i="11"/>
  <c r="I305" i="11"/>
  <c r="J305" i="11"/>
  <c r="J289" i="11"/>
  <c r="I289" i="11"/>
  <c r="J172" i="11"/>
  <c r="I172" i="11"/>
  <c r="J63" i="12"/>
  <c r="I63" i="12"/>
  <c r="I173" i="8"/>
  <c r="J173" i="8"/>
  <c r="I308" i="11"/>
  <c r="J308" i="11"/>
  <c r="J263" i="6"/>
  <c r="I263" i="6"/>
  <c r="I265" i="6" s="1"/>
  <c r="J466" i="3"/>
  <c r="I466" i="3"/>
  <c r="J456" i="3"/>
  <c r="J456" i="6"/>
  <c r="J90" i="8"/>
  <c r="I139" i="10"/>
  <c r="I163" i="7"/>
  <c r="J180" i="3"/>
  <c r="J181" i="3" s="1"/>
  <c r="I77" i="7"/>
  <c r="J287" i="6"/>
  <c r="I287" i="6"/>
  <c r="I179" i="7"/>
  <c r="I46" i="4"/>
  <c r="I326" i="3"/>
  <c r="I218" i="3"/>
  <c r="I215" i="3"/>
  <c r="I123" i="3"/>
  <c r="J13" i="3"/>
  <c r="I48" i="8"/>
  <c r="I52" i="11"/>
  <c r="J52" i="11"/>
  <c r="I264" i="3"/>
  <c r="I126" i="12"/>
  <c r="I268" i="12"/>
  <c r="J19" i="12"/>
  <c r="I19" i="12"/>
  <c r="I673" i="7"/>
  <c r="J16" i="11"/>
  <c r="I16" i="11"/>
  <c r="J346" i="3"/>
  <c r="I319" i="3"/>
  <c r="I282" i="3"/>
  <c r="I279" i="3"/>
  <c r="I235" i="3"/>
  <c r="I59" i="4"/>
  <c r="I238" i="3"/>
  <c r="I526" i="7"/>
  <c r="I118" i="10"/>
  <c r="I201" i="6"/>
  <c r="I234" i="7"/>
  <c r="I262" i="12"/>
  <c r="J185" i="6"/>
  <c r="I197" i="6"/>
  <c r="I166" i="5"/>
  <c r="I404" i="6"/>
  <c r="I21" i="9"/>
  <c r="I218" i="10"/>
  <c r="I57" i="9"/>
  <c r="I94" i="8"/>
  <c r="I33" i="10"/>
  <c r="I147" i="10"/>
  <c r="I175" i="10"/>
  <c r="I200" i="10"/>
  <c r="I16" i="4"/>
  <c r="I206" i="3"/>
  <c r="I97" i="3"/>
  <c r="I54" i="3"/>
  <c r="I573" i="6"/>
  <c r="I565" i="6"/>
  <c r="J181" i="9"/>
  <c r="I22" i="7"/>
  <c r="I331" i="7"/>
  <c r="I576" i="7"/>
  <c r="I167" i="7"/>
  <c r="I220" i="7"/>
  <c r="I357" i="7"/>
  <c r="I239" i="6"/>
  <c r="I281" i="6"/>
  <c r="I107" i="7"/>
  <c r="I139" i="6"/>
  <c r="I231" i="6"/>
  <c r="I102" i="10"/>
  <c r="I192" i="10"/>
  <c r="I300" i="12"/>
  <c r="J211" i="3"/>
  <c r="I211" i="3"/>
  <c r="I210" i="6"/>
  <c r="J269" i="6"/>
  <c r="J186" i="11"/>
  <c r="I186" i="11"/>
  <c r="J291" i="3"/>
  <c r="I291" i="3"/>
  <c r="J464" i="3"/>
  <c r="I464" i="3"/>
  <c r="I377" i="6"/>
  <c r="J377" i="6"/>
  <c r="J192" i="12"/>
  <c r="I192" i="12"/>
  <c r="J174" i="11"/>
  <c r="I174" i="11"/>
  <c r="J207" i="3"/>
  <c r="J209" i="3" s="1"/>
  <c r="I207" i="3"/>
  <c r="J474" i="6"/>
  <c r="I474" i="6"/>
  <c r="J325" i="11"/>
  <c r="I325" i="11"/>
  <c r="I127" i="5"/>
  <c r="J127" i="5"/>
  <c r="J103" i="12"/>
  <c r="I274" i="3"/>
  <c r="I276" i="3" s="1"/>
  <c r="I15" i="6"/>
  <c r="J339" i="1"/>
  <c r="J193" i="4"/>
  <c r="I12" i="3"/>
  <c r="J38" i="3"/>
  <c r="J43" i="3"/>
  <c r="J45" i="3" s="1"/>
  <c r="J488" i="6"/>
  <c r="J490" i="6" s="1"/>
  <c r="J18" i="3"/>
  <c r="I409" i="3"/>
  <c r="I344" i="3"/>
  <c r="I41" i="3"/>
  <c r="J412" i="3"/>
  <c r="J414" i="3" s="1"/>
  <c r="I129" i="9"/>
  <c r="I131" i="9" s="1"/>
  <c r="J130" i="9"/>
  <c r="J131" i="9" s="1"/>
  <c r="J234" i="11"/>
  <c r="I176" i="9"/>
  <c r="J163" i="9"/>
  <c r="I183" i="9"/>
  <c r="I184" i="9" s="1"/>
  <c r="I179" i="3"/>
  <c r="I181" i="3" s="1"/>
  <c r="J161" i="3"/>
  <c r="J79" i="12"/>
  <c r="J44" i="12"/>
  <c r="J115" i="5"/>
  <c r="I443" i="3"/>
  <c r="I66" i="6"/>
  <c r="I26" i="7"/>
  <c r="I162" i="9"/>
  <c r="I83" i="10"/>
  <c r="J61" i="3"/>
  <c r="I61" i="3"/>
  <c r="I62" i="3" s="1"/>
  <c r="I136" i="12"/>
  <c r="J136" i="12"/>
  <c r="J279" i="11"/>
  <c r="I279" i="11"/>
  <c r="J87" i="7"/>
  <c r="I87" i="7"/>
  <c r="J139" i="7"/>
  <c r="J141" i="7" s="1"/>
  <c r="I139" i="7"/>
  <c r="I196" i="12"/>
  <c r="J196" i="12"/>
  <c r="I84" i="12"/>
  <c r="J84" i="12"/>
  <c r="J82" i="8"/>
  <c r="I82" i="8"/>
  <c r="I296" i="12"/>
  <c r="J296" i="12"/>
  <c r="J41" i="6"/>
  <c r="J42" i="6" s="1"/>
  <c r="I41" i="6"/>
  <c r="I242" i="10"/>
  <c r="J157" i="12"/>
  <c r="J42" i="11"/>
  <c r="I162" i="11"/>
  <c r="J315" i="11"/>
  <c r="J209" i="6"/>
  <c r="J146" i="12"/>
  <c r="I268" i="6"/>
  <c r="J13" i="12"/>
  <c r="J17" i="12"/>
  <c r="J35" i="11"/>
  <c r="J100" i="3"/>
  <c r="I118" i="3"/>
  <c r="I120" i="3" s="1"/>
  <c r="I509" i="6"/>
  <c r="I172" i="8"/>
  <c r="J83" i="12"/>
  <c r="I485" i="7"/>
  <c r="I162" i="3"/>
  <c r="I472" i="7"/>
  <c r="J341" i="1"/>
  <c r="I341" i="1"/>
  <c r="I121" i="5"/>
  <c r="J121" i="5"/>
  <c r="I176" i="3"/>
  <c r="J176" i="3"/>
  <c r="I467" i="3"/>
  <c r="J467" i="3"/>
  <c r="J54" i="12"/>
  <c r="I54" i="12"/>
  <c r="J113" i="5"/>
  <c r="I113" i="5"/>
  <c r="J226" i="11"/>
  <c r="I226" i="11"/>
  <c r="J135" i="5"/>
  <c r="I135" i="5"/>
  <c r="I137" i="5" s="1"/>
  <c r="I157" i="9"/>
  <c r="I159" i="9" s="1"/>
  <c r="J157" i="9"/>
  <c r="J458" i="3"/>
  <c r="I458" i="3"/>
  <c r="I460" i="3" s="1"/>
  <c r="J290" i="3"/>
  <c r="I290" i="3"/>
  <c r="I220" i="11"/>
  <c r="J220" i="11"/>
  <c r="J114" i="5"/>
  <c r="I114" i="5"/>
  <c r="J22" i="1"/>
  <c r="I22" i="1"/>
  <c r="I457" i="6"/>
  <c r="J457" i="6"/>
  <c r="J254" i="6"/>
  <c r="J255" i="6" s="1"/>
  <c r="I254" i="6"/>
  <c r="I152" i="5"/>
  <c r="I49" i="9"/>
  <c r="I158" i="5"/>
  <c r="I265" i="12"/>
  <c r="I196" i="8"/>
  <c r="J71" i="8"/>
  <c r="J348" i="11"/>
  <c r="J262" i="1"/>
  <c r="I158" i="1"/>
  <c r="I394" i="1"/>
  <c r="I364" i="1"/>
  <c r="J72" i="12"/>
  <c r="J299" i="12"/>
  <c r="J376" i="3"/>
  <c r="J377" i="3" s="1"/>
  <c r="J275" i="3"/>
  <c r="J276" i="3" s="1"/>
  <c r="J67" i="1"/>
  <c r="J190" i="4"/>
  <c r="J350" i="3"/>
  <c r="I392" i="1"/>
  <c r="J288" i="3"/>
  <c r="I170" i="1"/>
  <c r="I378" i="1"/>
  <c r="J132" i="12"/>
  <c r="I171" i="12"/>
  <c r="J43" i="11"/>
  <c r="J15" i="3"/>
  <c r="J462" i="3"/>
  <c r="I143" i="11"/>
  <c r="J204" i="3"/>
  <c r="I399" i="1"/>
  <c r="I62" i="8"/>
  <c r="I131" i="7"/>
  <c r="I174" i="3"/>
  <c r="I387" i="7"/>
  <c r="I20" i="6"/>
  <c r="I196" i="10"/>
  <c r="I31" i="3"/>
  <c r="I144" i="6"/>
  <c r="J268" i="8"/>
  <c r="I268" i="8"/>
  <c r="I38" i="6"/>
  <c r="I39" i="6" s="1"/>
  <c r="J38" i="6"/>
  <c r="J272" i="11"/>
  <c r="I282" i="11"/>
  <c r="I464" i="6"/>
  <c r="J174" i="6"/>
  <c r="J240" i="3"/>
  <c r="J493" i="6"/>
  <c r="J295" i="7"/>
  <c r="I91" i="8"/>
  <c r="I271" i="3"/>
  <c r="I273" i="3" s="1"/>
  <c r="I113" i="3"/>
  <c r="I80" i="12"/>
  <c r="J431" i="3"/>
  <c r="J361" i="6"/>
  <c r="I225" i="11"/>
  <c r="J173" i="11"/>
  <c r="J167" i="12"/>
  <c r="J160" i="3"/>
  <c r="I164" i="1"/>
  <c r="J100" i="12"/>
  <c r="I154" i="11"/>
  <c r="I307" i="12"/>
  <c r="I31" i="11"/>
  <c r="I171" i="10"/>
  <c r="J79" i="8" l="1"/>
  <c r="I83" i="12"/>
  <c r="I440" i="3"/>
  <c r="I219" i="6"/>
  <c r="I346" i="3"/>
  <c r="J159" i="9"/>
  <c r="I70" i="12"/>
  <c r="J247" i="6"/>
  <c r="J153" i="9"/>
  <c r="J460" i="3"/>
  <c r="I85" i="8"/>
  <c r="J19" i="3"/>
  <c r="I269" i="6"/>
  <c r="J265" i="6"/>
  <c r="I156" i="9"/>
  <c r="J400" i="3"/>
  <c r="J145" i="7"/>
  <c r="I186" i="12"/>
  <c r="J464" i="7"/>
  <c r="I113" i="12"/>
  <c r="J477" i="3"/>
  <c r="J403" i="3"/>
  <c r="I15" i="9"/>
  <c r="I48" i="3"/>
  <c r="I466" i="6"/>
  <c r="J206" i="3"/>
  <c r="I459" i="6"/>
  <c r="J68" i="3"/>
  <c r="I456" i="3"/>
  <c r="I220" i="12"/>
  <c r="I107" i="12"/>
  <c r="I332" i="3"/>
  <c r="I189" i="12"/>
  <c r="I114" i="3"/>
  <c r="I181" i="9"/>
  <c r="J119" i="12"/>
  <c r="I15" i="12"/>
  <c r="I136" i="6"/>
  <c r="J137" i="5"/>
  <c r="J51" i="3"/>
  <c r="I335" i="3"/>
  <c r="J123" i="12"/>
  <c r="I88" i="3"/>
  <c r="I244" i="6"/>
  <c r="I141" i="12"/>
  <c r="I223" i="6"/>
  <c r="J126" i="12"/>
  <c r="J310" i="3"/>
  <c r="I149" i="3"/>
  <c r="I18" i="9"/>
  <c r="I440" i="6"/>
  <c r="I227" i="3"/>
  <c r="J148" i="9"/>
  <c r="J23" i="6"/>
  <c r="J162" i="9"/>
  <c r="I135" i="7"/>
  <c r="I521" i="6"/>
  <c r="J39" i="6"/>
  <c r="J104" i="12"/>
  <c r="I304" i="3"/>
  <c r="I213" i="12"/>
  <c r="I141" i="7"/>
  <c r="J79" i="3"/>
  <c r="I38" i="4"/>
  <c r="I65" i="3"/>
  <c r="I261" i="6"/>
  <c r="I129" i="3"/>
  <c r="J304" i="12"/>
  <c r="J147" i="12"/>
  <c r="I60" i="12"/>
  <c r="I85" i="3"/>
  <c r="J427" i="3"/>
  <c r="J110" i="6"/>
  <c r="I88" i="8"/>
  <c r="J55" i="4"/>
  <c r="J14" i="6"/>
  <c r="I42" i="6"/>
  <c r="J424" i="3"/>
  <c r="J65" i="3"/>
  <c r="I196" i="3"/>
  <c r="J242" i="3"/>
  <c r="J289" i="3"/>
  <c r="J210" i="6"/>
  <c r="J110" i="12"/>
  <c r="I105" i="3"/>
  <c r="I250" i="6"/>
  <c r="J11" i="6"/>
  <c r="I23" i="6"/>
  <c r="J184" i="3"/>
  <c r="I94" i="12"/>
  <c r="I312" i="12"/>
  <c r="I30" i="6"/>
  <c r="I209" i="3"/>
  <c r="J221" i="3"/>
  <c r="I181" i="6"/>
  <c r="J76" i="8"/>
  <c r="J131" i="12"/>
  <c r="J171" i="9"/>
  <c r="I51" i="6"/>
  <c r="J443" i="6"/>
  <c r="I316" i="3"/>
  <c r="I221" i="3"/>
  <c r="J70" i="12"/>
  <c r="J141" i="12"/>
  <c r="J165" i="3"/>
  <c r="J374" i="3"/>
  <c r="I94" i="3"/>
  <c r="I76" i="8"/>
  <c r="J91" i="3"/>
  <c r="J220" i="12"/>
  <c r="J88" i="8"/>
  <c r="J515" i="6"/>
  <c r="I63" i="6"/>
  <c r="I217" i="8"/>
  <c r="J258" i="6"/>
  <c r="I76" i="12"/>
  <c r="I111" i="3"/>
  <c r="I511" i="6"/>
  <c r="I72" i="3"/>
  <c r="I48" i="6"/>
  <c r="J187" i="3"/>
  <c r="J73" i="8"/>
  <c r="J15" i="12"/>
  <c r="J62" i="3"/>
  <c r="I452" i="6"/>
  <c r="J135" i="7"/>
  <c r="J300" i="12"/>
  <c r="I42" i="3"/>
  <c r="J146" i="3"/>
  <c r="I172" i="12"/>
  <c r="J76" i="12"/>
  <c r="J313" i="3"/>
  <c r="J312" i="12"/>
  <c r="I255" i="6"/>
  <c r="J463" i="3"/>
  <c r="J178" i="3"/>
  <c r="J102" i="3"/>
  <c r="J168" i="3"/>
  <c r="J30" i="4"/>
  <c r="I313" i="3"/>
  <c r="J16" i="3"/>
  <c r="J459" i="6"/>
  <c r="I292" i="3"/>
  <c r="I91" i="7"/>
  <c r="I411" i="3"/>
  <c r="J212" i="3"/>
  <c r="J452" i="6"/>
  <c r="J261" i="6"/>
  <c r="I178" i="3"/>
  <c r="J91" i="7"/>
  <c r="I178" i="9"/>
  <c r="I17" i="6"/>
  <c r="I212" i="3"/>
  <c r="J39" i="3"/>
  <c r="J432" i="3"/>
  <c r="I13" i="3"/>
  <c r="J447" i="6"/>
  <c r="I155" i="7"/>
  <c r="J8" i="4"/>
  <c r="J85" i="8"/>
  <c r="I468" i="3"/>
  <c r="J46" i="12"/>
  <c r="J48" i="6"/>
  <c r="J468" i="3"/>
  <c r="J162" i="3"/>
  <c r="J132" i="3"/>
  <c r="J292" i="3"/>
</calcChain>
</file>

<file path=xl/comments1.xml><?xml version="1.0" encoding="utf-8"?>
<comments xmlns="http://schemas.openxmlformats.org/spreadsheetml/2006/main">
  <authors>
    <author>matchinova</author>
  </authors>
  <commentList>
    <comment ref="C36" authorId="0" shapeId="0">
      <text>
        <r>
          <rPr>
            <b/>
            <sz val="8"/>
            <color indexed="81"/>
            <rFont val="Tahoma"/>
            <family val="2"/>
            <charset val="204"/>
          </rPr>
          <t>matchinova:</t>
        </r>
        <r>
          <rPr>
            <sz val="8"/>
            <color indexed="81"/>
            <rFont val="Tahoma"/>
            <family val="2"/>
            <charset val="204"/>
          </rPr>
          <t xml:space="preserve">
50% - ежемесячная
6,7% - ко дню газовика
9,3% - 13-я з/пл</t>
        </r>
      </text>
    </comment>
  </commentList>
</comments>
</file>

<file path=xl/sharedStrings.xml><?xml version="1.0" encoding="utf-8"?>
<sst xmlns="http://schemas.openxmlformats.org/spreadsheetml/2006/main" count="8694" uniqueCount="3903">
  <si>
    <t>1.2.41.</t>
  </si>
  <si>
    <t>1.2.42.</t>
  </si>
  <si>
    <t>1.2.43.</t>
  </si>
  <si>
    <t xml:space="preserve">Пересогласование проекта на установку бытовых газовых </t>
  </si>
  <si>
    <t xml:space="preserve">приборов в производственном,общественном (административном) </t>
  </si>
  <si>
    <t>и других зданиях</t>
  </si>
  <si>
    <t>1.2.44.</t>
  </si>
  <si>
    <t xml:space="preserve">Пересогласование проекта реконструкции (протяжка, санация)  </t>
  </si>
  <si>
    <t>1.2.45.</t>
  </si>
  <si>
    <t>Пересогласование проекта реконструкции ГРП</t>
  </si>
  <si>
    <t>1.2.46.</t>
  </si>
  <si>
    <t>Пересогласование проекта на вынос и(или) демонтаж подземного</t>
  </si>
  <si>
    <t>1.2.47.</t>
  </si>
  <si>
    <t>1.2.48.</t>
  </si>
  <si>
    <t>Пересогласование проекта на реконструкцию газораспределитель-</t>
  </si>
  <si>
    <t>ной системы предприятия или котельной</t>
  </si>
  <si>
    <t>1.2.49.</t>
  </si>
  <si>
    <t xml:space="preserve">Пересогласование проекта на установку промышл. счетчика газа </t>
  </si>
  <si>
    <t>1.2.50.</t>
  </si>
  <si>
    <t xml:space="preserve">жилого дома от места подключения до приборов  с количеством </t>
  </si>
  <si>
    <t xml:space="preserve">квартир до 20 </t>
  </si>
  <si>
    <t>1.2.51.</t>
  </si>
  <si>
    <t xml:space="preserve">Пересогласование проекта газораспределительной системы от </t>
  </si>
  <si>
    <t xml:space="preserve">места подключения до прибора многоквартирного жилого дома с </t>
  </si>
  <si>
    <t xml:space="preserve">одним вводом и фасадным газопроводом </t>
  </si>
  <si>
    <t>1.2.52.</t>
  </si>
  <si>
    <t>УЗК мест предполагаемых дефектов, выявленных АЭ-методом</t>
  </si>
  <si>
    <t>8.4.7.</t>
  </si>
  <si>
    <t>Составление отчета с оценкой дальнейшего срока службы</t>
  </si>
  <si>
    <t>резервуара или причин демонтажа</t>
  </si>
  <si>
    <t>газопровода к жилому дому (ввод до 25 м)</t>
  </si>
  <si>
    <t>(При длине ввода свыше 25 м применять коэф.1,2)</t>
  </si>
  <si>
    <t>3.33.</t>
  </si>
  <si>
    <t xml:space="preserve">Пуско-наладочные работы по вводу в эксплуатацию надземного </t>
  </si>
  <si>
    <t>5.3.54.</t>
  </si>
  <si>
    <t>То же, со сваркой</t>
  </si>
  <si>
    <t>5.3.55.</t>
  </si>
  <si>
    <t>Бетонирование опор под надземный газопровод</t>
  </si>
  <si>
    <t>5.3.56.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</si>
  <si>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</si>
  <si>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</si>
  <si>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</si>
  <si>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</si>
  <si>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</si>
  <si>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</si>
  <si>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</si>
  <si>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</si>
  <si>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</si>
  <si>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</si>
  <si>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</si>
  <si>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>10.2.163.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</si>
  <si>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</si>
  <si>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</si>
  <si>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</si>
  <si>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</si>
  <si>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</si>
  <si>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</si>
  <si>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</si>
  <si>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</si>
  <si>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 фильтра на автоматике  АГВ, АОГВ</t>
  </si>
  <si>
    <t>10.2.168.</t>
  </si>
  <si>
    <t>Замена обратного предохранительного клапана</t>
  </si>
  <si>
    <t>10.2.169.</t>
  </si>
  <si>
    <t>Замена "кармана" под термометр в отопительном аппарате</t>
  </si>
  <si>
    <t>10.2.170.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</si>
  <si>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</si>
  <si>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</si>
  <si>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</si>
  <si>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</si>
  <si>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</si>
  <si>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</si>
  <si>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</si>
  <si>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</t>
  </si>
  <si>
    <t>воды в котле</t>
  </si>
  <si>
    <t>10.2.175.</t>
  </si>
  <si>
    <t>монтер по защите подземных трубопроводов от коррозии</t>
  </si>
  <si>
    <t>Глава 3. ТЕКУЩИЙ И КАПИТАЛЬНЫЙ РЕМОНТ</t>
  </si>
  <si>
    <t>6.3.1.</t>
  </si>
  <si>
    <t xml:space="preserve">Демонтаж установки усиленного дренажа при массе до 100 кг </t>
  </si>
  <si>
    <t>6.3.2.</t>
  </si>
  <si>
    <t xml:space="preserve">Демонтаж установки усиленного дренажа при массе св.100 кг </t>
  </si>
  <si>
    <t>6.3.3.</t>
  </si>
  <si>
    <t>Демонтаж установки поляризованного дренажа массой до 100 кг</t>
  </si>
  <si>
    <t xml:space="preserve">(При установке двух водонагревателей применять коэф.1,5 ; при </t>
  </si>
  <si>
    <t>установке бытового счетчика газа применять коэф.1,07)</t>
  </si>
  <si>
    <t>3.42.</t>
  </si>
  <si>
    <t>То же, при установке двух плит и двух проточных водонагревателей</t>
  </si>
  <si>
    <r>
      <t xml:space="preserve">(При установке газового счетчика </t>
    </r>
    <r>
      <rPr>
        <sz val="10"/>
        <color indexed="8"/>
        <rFont val="Arial Cyr"/>
        <charset val="204"/>
      </rPr>
      <t>применять коэф.1,04; при установке</t>
    </r>
  </si>
  <si>
    <t>двух счетчиков применять коэф.1,08)</t>
  </si>
  <si>
    <t>3.43.</t>
  </si>
  <si>
    <t xml:space="preserve">льной застройки при установке плиты, проточного водонагревателя и </t>
  </si>
  <si>
    <t xml:space="preserve">отопительной горелки </t>
  </si>
  <si>
    <t>(При установке бытового счетчика газа применять коэф.1,05)</t>
  </si>
  <si>
    <t>3.44.</t>
  </si>
  <si>
    <t>отопительного аппарата</t>
  </si>
  <si>
    <t>Сверление отверстия в крышках газовых колодцев</t>
  </si>
  <si>
    <t>5.3.65.</t>
  </si>
  <si>
    <t>11.1.22.</t>
  </si>
  <si>
    <t>Изготовление штуцера радиатора КГИ-56</t>
  </si>
  <si>
    <t xml:space="preserve">Ремонт контактного устройства на анодном заземлителе в ковере </t>
  </si>
  <si>
    <t>или колодце</t>
  </si>
  <si>
    <t>6.3.26.</t>
  </si>
  <si>
    <t>Ремонт контактного устройства  на анодном заземлителе</t>
  </si>
  <si>
    <t>в грунте</t>
  </si>
  <si>
    <t>6.3.27.</t>
  </si>
  <si>
    <t xml:space="preserve">Ремонт контактного устройства на трубопроводе в колодце </t>
  </si>
  <si>
    <t>или ковере</t>
  </si>
  <si>
    <t>6.3.28.</t>
  </si>
  <si>
    <t>9.1.15.</t>
  </si>
  <si>
    <t xml:space="preserve">Техническое обслуживание котельной с котлом малой мощности </t>
  </si>
  <si>
    <t xml:space="preserve">с автоматикой </t>
  </si>
  <si>
    <t>(На каждый последующий котел применять  коэф.0,6)</t>
  </si>
  <si>
    <t>9.1.16.</t>
  </si>
  <si>
    <t xml:space="preserve">без автоматики </t>
  </si>
  <si>
    <t>9.1.17.</t>
  </si>
  <si>
    <t xml:space="preserve">Техническое обслуживание котельной с котлом средней </t>
  </si>
  <si>
    <t>мощности  с автоматикой</t>
  </si>
  <si>
    <t>Техническое обслуживание ГИИ</t>
  </si>
  <si>
    <t>9.1.19.</t>
  </si>
  <si>
    <t xml:space="preserve">Техническое обслуживание газового оборудования печи по </t>
  </si>
  <si>
    <t xml:space="preserve">производству вафель </t>
  </si>
  <si>
    <t>9.1.20.</t>
  </si>
  <si>
    <t>9.1.21.</t>
  </si>
  <si>
    <t xml:space="preserve">Техническое обслуживание газового оборудования битумнопла- </t>
  </si>
  <si>
    <t>вильных, металлоплавильных печей, кузнечного или литейного</t>
  </si>
  <si>
    <t xml:space="preserve"> горна</t>
  </si>
  <si>
    <t>9.1.22.</t>
  </si>
  <si>
    <t xml:space="preserve">Техническое обслуживание газового оборудования  печей  </t>
  </si>
  <si>
    <t>кирпичного или стекольного завода</t>
  </si>
  <si>
    <t>9.1.23.</t>
  </si>
  <si>
    <t>Техническое обслуживание газового оборудования агрегата</t>
  </si>
  <si>
    <t>агрегат</t>
  </si>
  <si>
    <t>витаминной муки (АВМ) или асфальто-бетонного завода (АБЗ)</t>
  </si>
  <si>
    <t xml:space="preserve">То же, при планировке квартир в двух уровнях </t>
  </si>
  <si>
    <t>1.2.26.</t>
  </si>
  <si>
    <t>Изготовление коробки для отключающего устройства</t>
  </si>
  <si>
    <t>коробка</t>
  </si>
  <si>
    <t>6.3.44.</t>
  </si>
  <si>
    <t>Изготовление кроссовок (жгутов) с разъемами  для преобразова-</t>
  </si>
  <si>
    <t>кроссовка</t>
  </si>
  <si>
    <t>телей станции катодной защиты</t>
  </si>
  <si>
    <t>(жгут)</t>
  </si>
  <si>
    <t>6.3.45.</t>
  </si>
  <si>
    <t>То же,  для преобразователей дренажной установки</t>
  </si>
  <si>
    <t>6.3.46.</t>
  </si>
  <si>
    <t xml:space="preserve">Изготовление панелей из стеклопластика или текстолита для </t>
  </si>
  <si>
    <t>панель</t>
  </si>
  <si>
    <t>6.1.2.</t>
  </si>
  <si>
    <t>То же, при забивке металлических электродов от 11 до 15</t>
  </si>
  <si>
    <t>6.1.3.</t>
  </si>
  <si>
    <t>То же, при забивке металлических электродов от 16 до 20</t>
  </si>
  <si>
    <t>6.1.4.</t>
  </si>
  <si>
    <t>То же, при забивке металлических электродов от 21 до 25</t>
  </si>
  <si>
    <t>6.1.5.</t>
  </si>
  <si>
    <t>5.3.39.</t>
  </si>
  <si>
    <t>Замена перекрытия газового колодца при асфальто-бетонном</t>
  </si>
  <si>
    <t>перекрытие</t>
  </si>
  <si>
    <t xml:space="preserve">(При отсутствии асфальто-бетонного покрытия применять </t>
  </si>
  <si>
    <t>коэф.0,4)</t>
  </si>
  <si>
    <t>5.3.40.</t>
  </si>
  <si>
    <t xml:space="preserve">Ремонт верхней части футляра газопровода- ввода (набивка </t>
  </si>
  <si>
    <t xml:space="preserve">уплонителем и заливка битумом) </t>
  </si>
  <si>
    <t>5.3.41.</t>
  </si>
  <si>
    <t>Ремонт футляра на  надземном газопроводе</t>
  </si>
  <si>
    <t>5.3.42.</t>
  </si>
  <si>
    <t>Ремонт футляра на подземном газопроводе при асфальто-</t>
  </si>
  <si>
    <t>бетонном покрытии</t>
  </si>
  <si>
    <t>5.3.43.</t>
  </si>
  <si>
    <t>Ремонт футляра на подземном газопроводе без покрытия</t>
  </si>
  <si>
    <t>5.3.44.</t>
  </si>
  <si>
    <t>Заделка концов футляра</t>
  </si>
  <si>
    <t>5.3.45.</t>
  </si>
  <si>
    <t>Ремонт кронштейна дверки духового шкафа плиты</t>
  </si>
  <si>
    <t>11.1.18.</t>
  </si>
  <si>
    <t>Капитальный ремонт газовой плиты</t>
  </si>
  <si>
    <t>11.1.19.</t>
  </si>
  <si>
    <t>Изготовление газового узла КГИ-56, ВПГ</t>
  </si>
  <si>
    <t>11.1.20.</t>
  </si>
  <si>
    <t>Изготовление подводящей трубки к КГИ-56</t>
  </si>
  <si>
    <t>жилом доме  после отключения от газоснабжения при</t>
  </si>
  <si>
    <t>10.2.216.</t>
  </si>
  <si>
    <t>То же, при количестве приборов на одном стояке св. 5</t>
  </si>
  <si>
    <t>10.2.217.</t>
  </si>
  <si>
    <t>Отключение газового прибора с установкой заглушки</t>
  </si>
  <si>
    <t>10.2.218.</t>
  </si>
  <si>
    <t>Понижение давления в газопроводе на период ремонтных работ</t>
  </si>
  <si>
    <t>откл. устр-во</t>
  </si>
  <si>
    <t>(На каждое последующее ГРП применять коэф.0,5)</t>
  </si>
  <si>
    <t>в ГРП</t>
  </si>
  <si>
    <t>5.3.58.</t>
  </si>
  <si>
    <t>Отключение фасадного участка газопровода</t>
  </si>
  <si>
    <t>отключение</t>
  </si>
  <si>
    <t>(С установкой заглушки применять коэф. 3,0)</t>
  </si>
  <si>
    <t>5.3.59.</t>
  </si>
  <si>
    <t>Отключение подземного тупикового газопровода при наличии</t>
  </si>
  <si>
    <t>гидрозатвора</t>
  </si>
  <si>
    <t>5.3.60.</t>
  </si>
  <si>
    <t>задвижки с установкой заглушки при диаметре задвижки</t>
  </si>
  <si>
    <t xml:space="preserve">                                                                                  до 100 мм</t>
  </si>
  <si>
    <t xml:space="preserve">                                                                                  св. 100 мм</t>
  </si>
  <si>
    <t>5.3.61.</t>
  </si>
  <si>
    <t>Отключение подземного закольцованного газопровода при</t>
  </si>
  <si>
    <t xml:space="preserve">диаметре задвижки  до 100 мм </t>
  </si>
  <si>
    <t xml:space="preserve">                                   св. 100 мм</t>
  </si>
  <si>
    <t>5.3.62.</t>
  </si>
  <si>
    <t>Установка или снятие заглушки на газопроводе - вводе</t>
  </si>
  <si>
    <t>заглушка</t>
  </si>
  <si>
    <t>5.3.63.</t>
  </si>
  <si>
    <t>Установка или снятие заглушки  в колодце</t>
  </si>
  <si>
    <t>5.3.64.</t>
  </si>
  <si>
    <t xml:space="preserve">Ремонт дросселя магнитного усилителя неавтоматической </t>
  </si>
  <si>
    <t>катодной станции или поляризованного дренажа</t>
  </si>
  <si>
    <t>6.3.23.</t>
  </si>
  <si>
    <t xml:space="preserve">Ремонт сглаживающего дросселя ЭЗУ на сложных электронных </t>
  </si>
  <si>
    <t>6.3.24.</t>
  </si>
  <si>
    <t xml:space="preserve">Ремонт сглаживающего дросселя неавтоматической катодной </t>
  </si>
  <si>
    <t xml:space="preserve"> станции или поляризованного дренажа</t>
  </si>
  <si>
    <t>6.3.25.</t>
  </si>
  <si>
    <t xml:space="preserve">Регулировка хода штока регулятора давления РДГК-10 </t>
  </si>
  <si>
    <t>7.2.15.</t>
  </si>
  <si>
    <t xml:space="preserve">Ремонт втулки регулятора давления РДГК-10 </t>
  </si>
  <si>
    <t>7.2.16.</t>
  </si>
  <si>
    <t>Отключение  ГРП  в  колодце</t>
  </si>
  <si>
    <t>7.2.17.</t>
  </si>
  <si>
    <t>То же,  внутри  помещения ГРП</t>
  </si>
  <si>
    <t>7.2.18.</t>
  </si>
  <si>
    <t>Включение  ГРП после  остановки</t>
  </si>
  <si>
    <t>7.2.19.</t>
  </si>
  <si>
    <t xml:space="preserve">Продувка  газопровода в  ГРП </t>
  </si>
  <si>
    <t>7.2.20.</t>
  </si>
  <si>
    <t xml:space="preserve">                                          40-50 мм</t>
  </si>
  <si>
    <t>2.1.8.</t>
  </si>
  <si>
    <t>Сварка стыка диаметром   до  50 мм</t>
  </si>
  <si>
    <t>стык</t>
  </si>
  <si>
    <t xml:space="preserve">                                        </t>
  </si>
  <si>
    <t xml:space="preserve">                                            51 - 100 мм</t>
  </si>
  <si>
    <t xml:space="preserve">                                           101 - 200 мм                                               </t>
  </si>
  <si>
    <t xml:space="preserve">                                           201- 300  мм</t>
  </si>
  <si>
    <t xml:space="preserve">                                           301 - 500 мм</t>
  </si>
  <si>
    <t>2.1.9.</t>
  </si>
  <si>
    <t>Обрезка  внутридомового газопровода с установкой сварной</t>
  </si>
  <si>
    <t>обрезка</t>
  </si>
  <si>
    <t>заглушки при диаметре газопровода до 32 мм</t>
  </si>
  <si>
    <t xml:space="preserve">                                                              40 - 50 мм                </t>
  </si>
  <si>
    <t>(При обрезке без установки заглушки применять коэф.0,7)</t>
  </si>
  <si>
    <t>2.1.10.</t>
  </si>
  <si>
    <t>Изоляция мест врезки или обрезки газопровода (без приготовления</t>
  </si>
  <si>
    <t>мастики)  при  диаметре   до  100 мм</t>
  </si>
  <si>
    <t>место</t>
  </si>
  <si>
    <t xml:space="preserve">                                           101 - 200 мм  </t>
  </si>
  <si>
    <t xml:space="preserve">                                           201- 300 мм</t>
  </si>
  <si>
    <t xml:space="preserve">                                           301 - 400 мм</t>
  </si>
  <si>
    <t xml:space="preserve">                                           401 - 500 мм</t>
  </si>
  <si>
    <t xml:space="preserve">                                            св. 500 мм</t>
  </si>
  <si>
    <t>2.1.11.</t>
  </si>
  <si>
    <t xml:space="preserve">Приготовление (разогрев) битумной мастики для изоляции </t>
  </si>
  <si>
    <t>10 кг</t>
  </si>
  <si>
    <t xml:space="preserve">Примечание - Строительно- монтажные работы на газопроводе и сооружениях  выполняют: электрогазосварщик-врезчик </t>
  </si>
  <si>
    <t xml:space="preserve">                        и слесарь по эксплуатации и ремонту подземных газопроводов.</t>
  </si>
  <si>
    <t>Глава 2. СТРОИТЕЛЬНО-МОНТАЖНЫЕ  РАБОТЫ НА ГАЗОПРОВОДЕ</t>
  </si>
  <si>
    <t>2.2.1.</t>
  </si>
  <si>
    <t>Прокладка с пневматическим испытанием стального подземного</t>
  </si>
  <si>
    <t>газопровода диаметром  до 100 мм</t>
  </si>
  <si>
    <t xml:space="preserve"> м</t>
  </si>
  <si>
    <t>дренажных установок всех типов и преобразователей катодных</t>
  </si>
  <si>
    <t>станций</t>
  </si>
  <si>
    <t>6.3.47.</t>
  </si>
  <si>
    <t>сварного соединения газопровода  диаметром  до 100 мм</t>
  </si>
  <si>
    <t xml:space="preserve"> соедин.</t>
  </si>
  <si>
    <t xml:space="preserve">                                                                                101 - 300 мм </t>
  </si>
  <si>
    <t xml:space="preserve">                                                                                301 - 500 мм</t>
  </si>
  <si>
    <t xml:space="preserve">                                                                                св. 500 мм</t>
  </si>
  <si>
    <t>4.2.10.</t>
  </si>
  <si>
    <t xml:space="preserve">Ультразвуковой контроль дефектоскопом КСП - 1.03 сварных </t>
  </si>
  <si>
    <t>соединений полиэтиленового газопровода диаметром 63 мм</t>
  </si>
  <si>
    <t>соедин.</t>
  </si>
  <si>
    <t>Приварка  фланцев к стальному газопроводу  диаметром до 50 мм</t>
  </si>
  <si>
    <t>фланец</t>
  </si>
  <si>
    <t xml:space="preserve">                                               51 - 100 мм</t>
  </si>
  <si>
    <t xml:space="preserve">                                               101 - 200 мм</t>
  </si>
  <si>
    <t xml:space="preserve">                                               201 - 300 мм</t>
  </si>
  <si>
    <t xml:space="preserve">                                               301 - 500 мм</t>
  </si>
  <si>
    <t>2.2.5.</t>
  </si>
  <si>
    <t>Монтаж изолирующих  фланцев на газопроводе  диаметром</t>
  </si>
  <si>
    <t xml:space="preserve">                                               до 50 мм </t>
  </si>
  <si>
    <t xml:space="preserve">Комплект из </t>
  </si>
  <si>
    <t>2-х фланцев</t>
  </si>
  <si>
    <t>2.2.6.</t>
  </si>
  <si>
    <t>Установка горизонтального футляра на газопроводе с заливкой</t>
  </si>
  <si>
    <t>футляр</t>
  </si>
  <si>
    <t>битумом концов футляра при диаметре  до  200 мм</t>
  </si>
  <si>
    <t xml:space="preserve">                                                                    св. 200 мм</t>
  </si>
  <si>
    <t>2.2.7.</t>
  </si>
  <si>
    <t>Установка вертикального футляра на газопроводе с заливкой</t>
  </si>
  <si>
    <t>битумом верхнего конца футляра</t>
  </si>
  <si>
    <t>2.2.8.</t>
  </si>
  <si>
    <t>Установка футляра на газопроводе в месте пересечения с тепло-</t>
  </si>
  <si>
    <t xml:space="preserve">трассой с полной заливкой битумом  при диаметре футляра </t>
  </si>
  <si>
    <t xml:space="preserve">                                                                                    до 200 мм</t>
  </si>
  <si>
    <t xml:space="preserve">                                                                                    св.200 мм </t>
  </si>
  <si>
    <t>2.2.9.</t>
  </si>
  <si>
    <t>применять коэф. 1,1)</t>
  </si>
  <si>
    <t>2.1.5.</t>
  </si>
  <si>
    <t xml:space="preserve">Присоединение (врезка) муфтой вновь построенного наружного </t>
  </si>
  <si>
    <t xml:space="preserve">Проверка на прочность и герметичность газопроводов-вводов  </t>
  </si>
  <si>
    <t>проверка</t>
  </si>
  <si>
    <t>при длине до 20 м (два ввода) и диаметре  до 100 мм</t>
  </si>
  <si>
    <t>(На каждые дополнительные 10 м длины в пунктах 5.3.49 и 5.3.50</t>
  </si>
  <si>
    <t xml:space="preserve"> применять коэф.0,25)</t>
  </si>
  <si>
    <t>5.3.50.</t>
  </si>
  <si>
    <t xml:space="preserve">на зимний период  </t>
  </si>
  <si>
    <t xml:space="preserve">(На каждую последующую печь в пунктах  1.1.31 - 1.1.32 </t>
  </si>
  <si>
    <t>применять коэф. 0,85)</t>
  </si>
  <si>
    <t>10.1.32.</t>
  </si>
  <si>
    <t>10.1.33.</t>
  </si>
  <si>
    <t>Включение отопительного аппарата на зимний период</t>
  </si>
  <si>
    <t>аппарат</t>
  </si>
  <si>
    <t>(На каждый последующий аппарат применять коэф. 0,85)</t>
  </si>
  <si>
    <t>10.1.34.</t>
  </si>
  <si>
    <t xml:space="preserve">Сезонное отключение отопительного аппарата или отопитель- </t>
  </si>
  <si>
    <t>ной печи</t>
  </si>
  <si>
    <t>(На каждый послед. аппарат, печь применять коэф. 0,85)</t>
  </si>
  <si>
    <t>10.1.35.</t>
  </si>
  <si>
    <t>Техническое обслуживание лабораторной горелки</t>
  </si>
  <si>
    <t>10.1.36.</t>
  </si>
  <si>
    <t>Техническое обслуживание плиты ресторанной с автоматикой</t>
  </si>
  <si>
    <t>(На каждую последующую горелку применять коэф. 0,4)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</si>
  <si>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</si>
  <si>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</si>
  <si>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</si>
  <si>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</si>
  <si>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</si>
  <si>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автома-</t>
  </si>
  <si>
    <t>тикой на сезонную работу пищеблока</t>
  </si>
  <si>
    <t>10.1.40.</t>
  </si>
  <si>
    <r>
      <t xml:space="preserve">Монтаж анодного </t>
    </r>
    <r>
      <rPr>
        <sz val="10"/>
        <rFont val="Arial Cyr"/>
        <charset val="204"/>
      </rPr>
      <t>вертикального</t>
    </r>
    <r>
      <rPr>
        <sz val="10"/>
        <rFont val="Arial Cyr"/>
        <charset val="204"/>
      </rPr>
      <t xml:space="preserve"> заземлителя из чугунных</t>
    </r>
  </si>
  <si>
    <r>
      <t>(На каждый последующий электрод в пунктах</t>
    </r>
    <r>
      <rPr>
        <sz val="10"/>
        <color indexed="10"/>
        <rFont val="Arial Cyr"/>
        <family val="2"/>
        <charset val="204"/>
      </rPr>
      <t xml:space="preserve"> </t>
    </r>
    <r>
      <rPr>
        <sz val="10"/>
        <color indexed="8"/>
        <rFont val="Arial Cyr"/>
        <family val="2"/>
        <charset val="204"/>
      </rPr>
      <t xml:space="preserve">6.1.41 - 6.1.44 </t>
    </r>
  </si>
  <si>
    <t>применять к цене коэф.0,3)</t>
  </si>
  <si>
    <t>6.1.42.</t>
  </si>
  <si>
    <t>труб при длине электродов и труб  до 6 м</t>
  </si>
  <si>
    <t>6.1.43.</t>
  </si>
  <si>
    <t xml:space="preserve">труб при длине электродов до 6 м и труб  до 3 м </t>
  </si>
  <si>
    <t>6.1.44.</t>
  </si>
  <si>
    <t xml:space="preserve">труб при длине электродов до 12 м и  труб  до 6 м </t>
  </si>
  <si>
    <t>6.1.45.</t>
  </si>
  <si>
    <r>
      <t xml:space="preserve">Монтаж глубинного анодного </t>
    </r>
    <r>
      <rPr>
        <sz val="10"/>
        <rFont val="Arial Cyr"/>
        <charset val="204"/>
      </rPr>
      <t>вертикального</t>
    </r>
    <r>
      <rPr>
        <sz val="10"/>
        <rFont val="Arial Cyr"/>
        <charset val="204"/>
      </rPr>
      <t xml:space="preserve"> заземлителя </t>
    </r>
  </si>
  <si>
    <t xml:space="preserve">из чугунных труб при длине электродов до 24 м и труб до 6 м </t>
  </si>
  <si>
    <t>6.1.46.</t>
  </si>
  <si>
    <r>
      <t xml:space="preserve">Монтаж глубинного анодного </t>
    </r>
    <r>
      <rPr>
        <sz val="10"/>
        <rFont val="Arial Cyr"/>
        <charset val="204"/>
      </rPr>
      <t>вертикального</t>
    </r>
    <r>
      <rPr>
        <sz val="10"/>
        <rFont val="Arial Cyr"/>
        <charset val="204"/>
      </rPr>
      <t xml:space="preserve"> заземлителя из </t>
    </r>
  </si>
  <si>
    <t xml:space="preserve">чугунных труб при длине электродов до 36 м и  труб  до 6 м </t>
  </si>
  <si>
    <t>6.1.47.</t>
  </si>
  <si>
    <t xml:space="preserve">чугунных труб при длине электродов до 48 м и  труб  до 6 м </t>
  </si>
  <si>
    <t>6.1.48.</t>
  </si>
  <si>
    <t>мощности  без автоматики</t>
  </si>
  <si>
    <t>6.2.48.1</t>
  </si>
  <si>
    <t>9.1.31.1</t>
  </si>
  <si>
    <t>9.1.31.2</t>
  </si>
  <si>
    <t>9.1.31.3</t>
  </si>
  <si>
    <t>1.4.3.1</t>
  </si>
  <si>
    <t>1.4.3.2</t>
  </si>
  <si>
    <t xml:space="preserve">                  РАЗДЕЛ 9. ВНУТРЕННИЕ ГАЗОПРОВОДЫ, ГАЗОИСПОЛЬЗУЮЩИЕ УСТАНОВКИ  И</t>
  </si>
  <si>
    <t xml:space="preserve">                  ГАЗОВОЕ ОБОРУДОВАНИЕ ПРОИЗВОДСТВЕННЫХ ЗДАНИЙ, КОТЕЛЬНЫХ, </t>
  </si>
  <si>
    <t xml:space="preserve">                  ОБЩЕСТВЕННЫХ ЗДАНИЙ ПРОИЗВОДСТВЕННОГО НАЗНАЧЕНИЯ</t>
  </si>
  <si>
    <t>Замена накидной гайки ВПГ</t>
  </si>
  <si>
    <t>11.1.52.</t>
  </si>
  <si>
    <t>Ремонт водяного блока ВПГ</t>
  </si>
  <si>
    <t>11.1.53.</t>
  </si>
  <si>
    <t xml:space="preserve">Ремонт ЭМК водонагревателя проточного </t>
  </si>
  <si>
    <t>11.1.54.</t>
  </si>
  <si>
    <t>Замена и пайка одного пальца горелки КГИ-56</t>
  </si>
  <si>
    <t>11.1.55.</t>
  </si>
  <si>
    <t>Испытание резинотканевых рукавов</t>
  </si>
  <si>
    <t>рукав</t>
  </si>
  <si>
    <t xml:space="preserve">                                                                                           110 мм </t>
  </si>
  <si>
    <t xml:space="preserve">                                                                                           160 мм</t>
  </si>
  <si>
    <t xml:space="preserve">                                                                                           225 мм</t>
  </si>
  <si>
    <t xml:space="preserve">Примечание - Составление протокола по проведенным испытаниям, измерениям и контролю включено в состав работ. </t>
  </si>
  <si>
    <t>РАЗДЕЛ 5. НАРУЖНЫЕ СТАЛЬНЫЕ ГАЗОПРОВОДЫ, АРМАТУРА  И СООРУЖЕНИЯ</t>
  </si>
  <si>
    <t xml:space="preserve">Глава 1. ТЕХНИЧЕСКОЕ ОБСЛУЖИВАНИЕ </t>
  </si>
  <si>
    <t>5.1.1.</t>
  </si>
  <si>
    <t>Обход и осмотр трассы подземного уличного газопровода</t>
  </si>
  <si>
    <t xml:space="preserve">км </t>
  </si>
  <si>
    <t>5.1.2.</t>
  </si>
  <si>
    <t>Обход и осмотр трассы надземного  уличного газопровода</t>
  </si>
  <si>
    <t>5.1.3.</t>
  </si>
  <si>
    <t xml:space="preserve">Обход и осмотр внутриквартального и дворового газопровода </t>
  </si>
  <si>
    <t>5.1.4.</t>
  </si>
  <si>
    <t>Осмотр технического состояния и проверка  на загазованность</t>
  </si>
  <si>
    <t xml:space="preserve">газового ввода  </t>
  </si>
  <si>
    <t>5.1.5.</t>
  </si>
  <si>
    <t xml:space="preserve">Проверка на загазованность газовых колодцев и камер </t>
  </si>
  <si>
    <t>колодец</t>
  </si>
  <si>
    <t>(колодцев) инженерных подземных сооружений (коммуникаций)</t>
  </si>
  <si>
    <t>(камера)</t>
  </si>
  <si>
    <t>( При выполнении дополнительных работ, связанных с очисткой</t>
  </si>
  <si>
    <r>
      <t>крышек колодцев от снега и льда</t>
    </r>
    <r>
      <rPr>
        <sz val="10"/>
        <rFont val="Arial Cyr"/>
        <charset val="204"/>
      </rPr>
      <t xml:space="preserve"> применять коэф. 1,2;  </t>
    </r>
  </si>
  <si>
    <t xml:space="preserve">при проверке на загазованность через отверстие в крышках </t>
  </si>
  <si>
    <t>колодцев применять коэф. 0,8 )</t>
  </si>
  <si>
    <t>5.1.6.</t>
  </si>
  <si>
    <t>Проверка на загазованность подвала здания (технического</t>
  </si>
  <si>
    <t>подвал</t>
  </si>
  <si>
    <t>подполья), подлежащего проверке в зоне 15 м от газопровода</t>
  </si>
  <si>
    <t>(При использовании штуцера применять коэф. 0,25)</t>
  </si>
  <si>
    <t>5.1.7.</t>
  </si>
  <si>
    <t xml:space="preserve">Проверка на загазованность контрольной  трубки  </t>
  </si>
  <si>
    <t xml:space="preserve">контрольная </t>
  </si>
  <si>
    <t xml:space="preserve">То же, при трех редукционных головках </t>
  </si>
  <si>
    <t>8.1.12.</t>
  </si>
  <si>
    <t>То же, при четырех редукционных головках</t>
  </si>
  <si>
    <t>Ремонт регулятора давления РД-32М   при замене пружины</t>
  </si>
  <si>
    <t xml:space="preserve">                                                                          500 мм</t>
  </si>
  <si>
    <t>2.2.13.</t>
  </si>
  <si>
    <t>Установка чугунных задвижек диаметром    50 мм</t>
  </si>
  <si>
    <t xml:space="preserve">                                                                          125 мм, 150 мм</t>
  </si>
  <si>
    <t>2.2.14.</t>
  </si>
  <si>
    <t xml:space="preserve">Установка контрольной трубки с ковером </t>
  </si>
  <si>
    <t>трубка</t>
  </si>
  <si>
    <t>2.2.15.</t>
  </si>
  <si>
    <t>Устройство контрольного проводника на газопроводе</t>
  </si>
  <si>
    <t>Техническое обслуживание испарителя типа ИГПО</t>
  </si>
  <si>
    <t>8.1.16.</t>
  </si>
  <si>
    <t>Проверка технического состояния  электрической части</t>
  </si>
  <si>
    <t xml:space="preserve"> испарителей типа РЭП, ИП</t>
  </si>
  <si>
    <t>8.1.17.</t>
  </si>
  <si>
    <t>Техническое освидетельствование резервуаров при объеме</t>
  </si>
  <si>
    <t>сосуд</t>
  </si>
  <si>
    <r>
      <t>сосуда 2,5 м</t>
    </r>
    <r>
      <rPr>
        <vertAlign val="superscript"/>
        <sz val="10"/>
        <rFont val="Arial Cyr"/>
        <family val="2"/>
        <charset val="204"/>
      </rPr>
      <t>3</t>
    </r>
  </si>
  <si>
    <t>8.1.18.</t>
  </si>
  <si>
    <r>
      <t>сосуда 5,0 м</t>
    </r>
    <r>
      <rPr>
        <vertAlign val="superscript"/>
        <sz val="10"/>
        <rFont val="Arial Cyr"/>
        <family val="2"/>
        <charset val="204"/>
      </rPr>
      <t>3</t>
    </r>
  </si>
  <si>
    <t>8.1.19.</t>
  </si>
  <si>
    <t xml:space="preserve">газовых приборов в жилом доме с учетом согласования </t>
  </si>
  <si>
    <t>1.1.23.</t>
  </si>
  <si>
    <t>1.1.24.</t>
  </si>
  <si>
    <t>газа на существующем газопроводе с учетом согласования</t>
  </si>
  <si>
    <t>1.1.25.</t>
  </si>
  <si>
    <t>места подключения до приборов с количеством квартир до 20</t>
  </si>
  <si>
    <t>1.1.26.</t>
  </si>
  <si>
    <t xml:space="preserve">тельной системы многоквартирного жилого дома от места </t>
  </si>
  <si>
    <t xml:space="preserve">подключения до приборов </t>
  </si>
  <si>
    <t>1.1.27.</t>
  </si>
  <si>
    <t xml:space="preserve">тельной системы многоквартирного жилого дома с ШРП от места </t>
  </si>
  <si>
    <t>1.1.28.</t>
  </si>
  <si>
    <t xml:space="preserve">газораспределительной системы поселка городского типа или  </t>
  </si>
  <si>
    <t>микрорайона города с населением до 50 тыс.жителей</t>
  </si>
  <si>
    <t>1.1.29.</t>
  </si>
  <si>
    <t>1.1.30.</t>
  </si>
  <si>
    <t xml:space="preserve">газораспределительной системы населенного пункта сельской </t>
  </si>
  <si>
    <t>местности</t>
  </si>
  <si>
    <t>1.1.31.</t>
  </si>
  <si>
    <t>подземного  газопровода</t>
  </si>
  <si>
    <t>1.1.32.</t>
  </si>
  <si>
    <t>надземного газопровода</t>
  </si>
  <si>
    <t>1.1.33.</t>
  </si>
  <si>
    <t>межпоселкового подземного газопровода</t>
  </si>
  <si>
    <t>1.1.34.</t>
  </si>
  <si>
    <t>Очистка внутренней полости газопровода продувкой воздухом</t>
  </si>
  <si>
    <t>10 м</t>
  </si>
  <si>
    <t>диаметром до 200 мм</t>
  </si>
  <si>
    <t xml:space="preserve">                 201- 500 мм</t>
  </si>
  <si>
    <t>2.2.21.</t>
  </si>
  <si>
    <t xml:space="preserve">Заполнение системы газопровода воздухом для проведения </t>
  </si>
  <si>
    <t>газопроводе диаметром до 50 мм</t>
  </si>
  <si>
    <t xml:space="preserve">                                          51 - 100 мм</t>
  </si>
  <si>
    <t>5.1.30.</t>
  </si>
  <si>
    <t>Замена подвода малого и большого газопровода к плите</t>
  </si>
  <si>
    <t>подвод</t>
  </si>
  <si>
    <t>10.2.34.</t>
  </si>
  <si>
    <t>Установка гибкого шланга</t>
  </si>
  <si>
    <t>шланг</t>
  </si>
  <si>
    <t>10.2.35.</t>
  </si>
  <si>
    <t xml:space="preserve">(При сильном загрязнении колодца  в пунктах  5.1.32 - 5.1.33 </t>
  </si>
  <si>
    <t>5.1.33.</t>
  </si>
  <si>
    <t>5.1.34.</t>
  </si>
  <si>
    <t>Набивка камеры смазкой на кране "КС" диаметром  до 80 мм</t>
  </si>
  <si>
    <t xml:space="preserve">                                                                               81 - 100 мм</t>
  </si>
  <si>
    <t>5.1.35.</t>
  </si>
  <si>
    <t>Откачка воды из газового колодца</t>
  </si>
  <si>
    <t>(При выполнении работы на проезжей части улицы  двумя</t>
  </si>
  <si>
    <t>Замена блок-крана ВПГ</t>
  </si>
  <si>
    <t>10.2.59.</t>
  </si>
  <si>
    <t>Снятие блок-крана  ВПГ</t>
  </si>
  <si>
    <t>10.2.60.</t>
  </si>
  <si>
    <t>Техническое  обслуживание и проверка  работоспособности  сигнализаторов  на наличие  оксида углерода</t>
  </si>
  <si>
    <t>сигнализатор</t>
  </si>
  <si>
    <t>Часовой</t>
  </si>
  <si>
    <t>Трудоза-</t>
  </si>
  <si>
    <t>Фонд</t>
  </si>
  <si>
    <t>Себесто-</t>
  </si>
  <si>
    <t xml:space="preserve">Договорная цена,руб. </t>
  </si>
  <si>
    <t>газового оборудования</t>
  </si>
  <si>
    <t>измерения</t>
  </si>
  <si>
    <t>исполни-</t>
  </si>
  <si>
    <t>ФОТ,</t>
  </si>
  <si>
    <t>траты на</t>
  </si>
  <si>
    <t>оплаты</t>
  </si>
  <si>
    <t>имость,</t>
  </si>
  <si>
    <t>для пред-</t>
  </si>
  <si>
    <t>для</t>
  </si>
  <si>
    <t>телей</t>
  </si>
  <si>
    <t>руб.</t>
  </si>
  <si>
    <t>ед.изм.,</t>
  </si>
  <si>
    <t>труда,</t>
  </si>
  <si>
    <t>То же, при количестве баллонов в одной установке  7 - 8</t>
  </si>
  <si>
    <t>8.1.6.</t>
  </si>
  <si>
    <t>То же, при количестве баллонов в одной установке  9 - 10</t>
  </si>
  <si>
    <t xml:space="preserve">8.1.7. </t>
  </si>
  <si>
    <t xml:space="preserve">Внешний осмотр (обход) технического состояния резервуарной </t>
  </si>
  <si>
    <t>подземная</t>
  </si>
  <si>
    <t>установки</t>
  </si>
  <si>
    <t>емкость</t>
  </si>
  <si>
    <t xml:space="preserve">(На каждую послед. емкость в установке применять коэф.0,7) </t>
  </si>
  <si>
    <t>8.1.8.</t>
  </si>
  <si>
    <t>Внешний осмотр (обход) подземного газопровода от резервуар-</t>
  </si>
  <si>
    <t xml:space="preserve">ной установки до ввода в дом </t>
  </si>
  <si>
    <t>8.1.9.</t>
  </si>
  <si>
    <t xml:space="preserve">Техническое обслуживание резервуарной установки при </t>
  </si>
  <si>
    <t>одной редукционной головке в установке</t>
  </si>
  <si>
    <t>8.1.10.</t>
  </si>
  <si>
    <t>То же, при двух редукционных головках</t>
  </si>
  <si>
    <t>8.1.11.</t>
  </si>
  <si>
    <t>Изготовление обвязки редуктора с баллоном</t>
  </si>
  <si>
    <t>обвязка</t>
  </si>
  <si>
    <t>11.1.85.</t>
  </si>
  <si>
    <t>Проверка подземных (уличных) газопроводов на герметичность</t>
  </si>
  <si>
    <t>приборами  типа  ГИВ-М  и  др.</t>
  </si>
  <si>
    <t>5.2.4.</t>
  </si>
  <si>
    <t>Комплексный приборный  метод обследования подземных (уличных)</t>
  </si>
  <si>
    <t>газопроводов на герметичность и целостность изоляционного</t>
  </si>
  <si>
    <t>Замена водяной части проточного водонагревателя с пуском газа</t>
  </si>
  <si>
    <t>2.4.22.</t>
  </si>
  <si>
    <t xml:space="preserve">Замена горелки отопительного аппарата с новой подводкой </t>
  </si>
  <si>
    <t>газопровода и пуском газа</t>
  </si>
  <si>
    <t>2.4.23.</t>
  </si>
  <si>
    <t xml:space="preserve">гаража, теплицы) с учетом согласования </t>
  </si>
  <si>
    <t>1.1.22.</t>
  </si>
  <si>
    <t xml:space="preserve">предприятия или котельной с ГРУ </t>
  </si>
  <si>
    <t>1.2.13.</t>
  </si>
  <si>
    <t xml:space="preserve">предприятия или котельной  </t>
  </si>
  <si>
    <t>1.2.14.</t>
  </si>
  <si>
    <t>общественного здания производственного назначения</t>
  </si>
  <si>
    <t>1.2.15.</t>
  </si>
  <si>
    <t xml:space="preserve">Согласование проекта на установку бытовых газовых приборов в </t>
  </si>
  <si>
    <t>производственном, общественном (административном) и других</t>
  </si>
  <si>
    <t>зданиях</t>
  </si>
  <si>
    <t>1.2.16.</t>
  </si>
  <si>
    <t xml:space="preserve">Согласование проекта реконструкции (протяжка, санация)  </t>
  </si>
  <si>
    <t>1.2.17.</t>
  </si>
  <si>
    <t>Согласование проекта реконструкции ГРП</t>
  </si>
  <si>
    <t>1.2.18.</t>
  </si>
  <si>
    <t>Согласование проекта на вынос и(или) демонтаж подземного</t>
  </si>
  <si>
    <t>1.2.19.</t>
  </si>
  <si>
    <t>1.2.20.</t>
  </si>
  <si>
    <t>Согласование проекта  реконструкции газораспределительной</t>
  </si>
  <si>
    <t>системы предприятия или котельной</t>
  </si>
  <si>
    <t>1.2.21.</t>
  </si>
  <si>
    <t xml:space="preserve">Согласование проекта на установку промышл. счетчика газа </t>
  </si>
  <si>
    <t>1.2.22.</t>
  </si>
  <si>
    <t>Демонтаж отопительного котла с установкой заглушки</t>
  </si>
  <si>
    <t>2.4.30.</t>
  </si>
  <si>
    <t>Демонтаж бытового  счетчика с установкой перемычки</t>
  </si>
  <si>
    <t>2.4.31.</t>
  </si>
  <si>
    <t>Демонтаж ротационного газового счетчика с установкой перемычки</t>
  </si>
  <si>
    <t>2.4.32.</t>
  </si>
  <si>
    <t>Изготовление перемычки при демонтаже газового счетчика</t>
  </si>
  <si>
    <t>перемычка</t>
  </si>
  <si>
    <t>2.4.33.</t>
  </si>
  <si>
    <t>Способ устранения закупорок:</t>
  </si>
  <si>
    <t xml:space="preserve">                                     заливкой растворителя</t>
  </si>
  <si>
    <t>закупорка</t>
  </si>
  <si>
    <t xml:space="preserve">                                     отогревом места ледяной закупорки</t>
  </si>
  <si>
    <t xml:space="preserve">                                     шуровкой газопровода</t>
  </si>
  <si>
    <t xml:space="preserve">                                     продувкой газом или воздухом</t>
  </si>
  <si>
    <t>5.3.3.</t>
  </si>
  <si>
    <t>Установка усилительной муфты с гофрой на стыке газопровода</t>
  </si>
  <si>
    <t>муфта</t>
  </si>
  <si>
    <t>при диаметре газопровода до 100 мм</t>
  </si>
  <si>
    <t xml:space="preserve">                                      101 - 200 мм</t>
  </si>
  <si>
    <t>Монтаж телемеханизации ГРП (ГРУ)</t>
  </si>
  <si>
    <t>2.3.5.</t>
  </si>
  <si>
    <t>Установка  фильтра  для очистки газа от механических примесей</t>
  </si>
  <si>
    <t>фильтр</t>
  </si>
  <si>
    <t>при  диаметре  газопровода до 100 мм</t>
  </si>
  <si>
    <t xml:space="preserve">                                                 св.100 мм</t>
  </si>
  <si>
    <t xml:space="preserve"> </t>
  </si>
  <si>
    <t>2.3.6.</t>
  </si>
  <si>
    <t>Монтаж сбросного клапана  ПСК-50</t>
  </si>
  <si>
    <t>клапан</t>
  </si>
  <si>
    <t>2.3.7.</t>
  </si>
  <si>
    <t xml:space="preserve">                                                                                    св.100 мм</t>
  </si>
  <si>
    <t>Глава 4. МОНТАЖ  БЫТОВЫХ ГАЗОВЫХ ПРИБОРОВ И ОБОРУДОВАНИЯ</t>
  </si>
  <si>
    <t>2.4.1.</t>
  </si>
  <si>
    <t>3.7.</t>
  </si>
  <si>
    <t xml:space="preserve">Прием в эксплуатацию наружного и внутреннего газопровода, газового </t>
  </si>
  <si>
    <t xml:space="preserve">оборудования многоквартирного жилого дома </t>
  </si>
  <si>
    <t>3.8.</t>
  </si>
  <si>
    <t>То же, жилого дома индивидуальной застройки</t>
  </si>
  <si>
    <t>3.9.</t>
  </si>
  <si>
    <t>Изготовление дымоотводящей трубы длиной до 1 м</t>
  </si>
  <si>
    <t>11.1.113.</t>
  </si>
  <si>
    <t>Нарезка резьбы на трубу диаметром 15 мм</t>
  </si>
  <si>
    <t xml:space="preserve">                                                         20 мм</t>
  </si>
  <si>
    <t xml:space="preserve">                                                         25 мм</t>
  </si>
  <si>
    <t xml:space="preserve">                                                         32 мм</t>
  </si>
  <si>
    <t xml:space="preserve">                                                         40 мм</t>
  </si>
  <si>
    <t xml:space="preserve">                                      201 - 300 мм</t>
  </si>
  <si>
    <t xml:space="preserve">                                      301 - 400 мм</t>
  </si>
  <si>
    <t xml:space="preserve">                                      401 - 500 мм</t>
  </si>
  <si>
    <t xml:space="preserve">                                      501 - 600 мм</t>
  </si>
  <si>
    <t xml:space="preserve">                                      601 - 700 мм</t>
  </si>
  <si>
    <t>(Стоимость работ по восстановлению защитного покрытия</t>
  </si>
  <si>
    <t>приведена в пункте 5.3.1)</t>
  </si>
  <si>
    <t>5.3.4.</t>
  </si>
  <si>
    <t>Восстановление стенки газопровода наложением заплаты</t>
  </si>
  <si>
    <t>заплата</t>
  </si>
  <si>
    <t>с условным диаметром газопровода до 200 мм</t>
  </si>
  <si>
    <t xml:space="preserve">                                                         св.200 мм</t>
  </si>
  <si>
    <t>5.3.5.</t>
  </si>
  <si>
    <t>Замена участка подземного газопровода (врезка катушки) при</t>
  </si>
  <si>
    <t>участок</t>
  </si>
  <si>
    <t>диаметре газопровода до 100 мм</t>
  </si>
  <si>
    <t xml:space="preserve">                                       101 - 200 мм</t>
  </si>
  <si>
    <t xml:space="preserve">                                       201 - 300 мм</t>
  </si>
  <si>
    <t xml:space="preserve">                                       301 - 500 мм</t>
  </si>
  <si>
    <t xml:space="preserve">                                        501 - 600 мм</t>
  </si>
  <si>
    <t xml:space="preserve">                                        601 - 700 мм</t>
  </si>
  <si>
    <t>5.3.6.</t>
  </si>
  <si>
    <t xml:space="preserve">Замена участка фасадного газопровода (врезка катушки) </t>
  </si>
  <si>
    <t>диаметром до 50 мм</t>
  </si>
  <si>
    <t xml:space="preserve">                   51 - 100 мм </t>
  </si>
  <si>
    <t xml:space="preserve">                   св.100 мм</t>
  </si>
  <si>
    <t>(При работе с приставной лестницы применять в пунктах 5.3.6-</t>
  </si>
  <si>
    <t>5.3.8 коэф. 1,2)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</si>
  <si>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</si>
  <si>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</si>
  <si>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</si>
  <si>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</si>
  <si>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</si>
  <si>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</si>
  <si>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</si>
  <si>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</si>
  <si>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</si>
  <si>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</si>
  <si>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Замена лабораторного крана редукционной головки резервуара</t>
  </si>
  <si>
    <r>
      <t>емкостью до 10 м</t>
    </r>
    <r>
      <rPr>
        <vertAlign val="superscript"/>
        <sz val="10"/>
        <rFont val="Arial Cyr"/>
        <family val="2"/>
        <charset val="204"/>
      </rPr>
      <t>3</t>
    </r>
    <r>
      <rPr>
        <sz val="10"/>
        <rFont val="Arial Cyr"/>
        <charset val="204"/>
      </rPr>
      <t xml:space="preserve"> </t>
    </r>
  </si>
  <si>
    <t>8.2.20.</t>
  </si>
  <si>
    <t>Замена сальниковой набивки на задвижке  резервуарной</t>
  </si>
  <si>
    <t>сальник</t>
  </si>
  <si>
    <t>установки сжиженного газа</t>
  </si>
  <si>
    <t>8.2.21.</t>
  </si>
  <si>
    <t xml:space="preserve">малой мощности без автоматики после отключения на летний </t>
  </si>
  <si>
    <t>3,7</t>
  </si>
  <si>
    <t>(На каждый последующий котел применять коэф.0,2)</t>
  </si>
  <si>
    <t>9.1.11.</t>
  </si>
  <si>
    <t xml:space="preserve"> средней мощности с автоматикой после отключения на летний </t>
  </si>
  <si>
    <t>Пуск в эксплуатацию (расконсервация)  газового оборудования</t>
  </si>
  <si>
    <t>печь</t>
  </si>
  <si>
    <t xml:space="preserve">печей (агрегатов)  сезонного действия промышленных или </t>
  </si>
  <si>
    <t>(агрегат)</t>
  </si>
  <si>
    <t xml:space="preserve">установки на сложных электронных схемах при измерении </t>
  </si>
  <si>
    <t xml:space="preserve">разности потенциалов до 4 пунктов </t>
  </si>
  <si>
    <t xml:space="preserve">                                   до 6 пунктов</t>
  </si>
  <si>
    <t xml:space="preserve">                                  до 8 пунктов</t>
  </si>
  <si>
    <t xml:space="preserve">                                  до 10 пунктов</t>
  </si>
  <si>
    <t>(При измерении разности потенциалов сверх 10 пунктов на</t>
  </si>
  <si>
    <t xml:space="preserve">каждый последующий пункт применять коэф. 0,085) </t>
  </si>
  <si>
    <t>6.2.39.</t>
  </si>
  <si>
    <t>(с выездом на место с коэф.1,5)</t>
  </si>
  <si>
    <t>1.2.29.</t>
  </si>
  <si>
    <t xml:space="preserve">Пересогласование  проекта газораспределительной системы </t>
  </si>
  <si>
    <t>поселка городского типа или микрорайона города с населением</t>
  </si>
  <si>
    <t xml:space="preserve"> до 50 тыс.жителей</t>
  </si>
  <si>
    <t>1.2.30.</t>
  </si>
  <si>
    <t>1.2.31.</t>
  </si>
  <si>
    <t>3.22.</t>
  </si>
  <si>
    <t>3.23.</t>
  </si>
  <si>
    <t xml:space="preserve">Первичный пуск газа в  газовое оборудование котельной средней </t>
  </si>
  <si>
    <t>мощности с одним котлом (от 1 до 5 Гкал/ч) с автоматикой</t>
  </si>
  <si>
    <t>3.24.</t>
  </si>
  <si>
    <t>3.25.</t>
  </si>
  <si>
    <t>Первичный пуск каждого последующего котла средней мощности</t>
  </si>
  <si>
    <t>3.26.</t>
  </si>
  <si>
    <t>3.27.</t>
  </si>
  <si>
    <t>Первичный пуск в эксплуатацию газового оборудования котельной</t>
  </si>
  <si>
    <t>с одним котлом малой мощности с автоматикой и ГРУ</t>
  </si>
  <si>
    <r>
      <t>(На каждый последующий котел применять</t>
    </r>
    <r>
      <rPr>
        <sz val="10"/>
        <color indexed="10"/>
        <rFont val="Arial Cyr"/>
        <family val="2"/>
        <charset val="204"/>
      </rPr>
      <t xml:space="preserve"> </t>
    </r>
    <r>
      <rPr>
        <sz val="10"/>
        <color indexed="8"/>
        <rFont val="Arial Cyr"/>
        <family val="2"/>
        <charset val="204"/>
      </rPr>
      <t>п.3.21)</t>
    </r>
  </si>
  <si>
    <t>3.28.</t>
  </si>
  <si>
    <t>с одним котлом средней мощности с автоматикой и ГРУ</t>
  </si>
  <si>
    <r>
      <t>(На каждый последующий котел применять</t>
    </r>
    <r>
      <rPr>
        <sz val="10"/>
        <color indexed="10"/>
        <rFont val="Arial Cyr"/>
        <family val="2"/>
        <charset val="204"/>
      </rPr>
      <t xml:space="preserve"> </t>
    </r>
    <r>
      <rPr>
        <sz val="10"/>
        <color indexed="8"/>
        <rFont val="Arial Cyr"/>
        <family val="2"/>
        <charset val="204"/>
      </rPr>
      <t>п.3.25)</t>
    </r>
  </si>
  <si>
    <t>3.29.</t>
  </si>
  <si>
    <t xml:space="preserve">Первичный пуск газа в технологическую газоиспользующую установку </t>
  </si>
  <si>
    <t>3.30.</t>
  </si>
  <si>
    <t xml:space="preserve">Пуско-наладочные работы по вводу в эксплуатацию горелок </t>
  </si>
  <si>
    <t>инфракрасного излучения</t>
  </si>
  <si>
    <t>3.31.</t>
  </si>
  <si>
    <t>Первичный пуск газа в газовое оборудование общественного здания</t>
  </si>
  <si>
    <t xml:space="preserve">производственного назначения, административного, общественного </t>
  </si>
  <si>
    <t>здания</t>
  </si>
  <si>
    <t>3.32.</t>
  </si>
  <si>
    <t>заливкой битумом верхнего конца футляра</t>
  </si>
  <si>
    <t>5.3.47.</t>
  </si>
  <si>
    <t>9.1.24.</t>
  </si>
  <si>
    <t xml:space="preserve">Проверка герметичности (контрольная опрессовка) внутренних </t>
  </si>
  <si>
    <t>Периодическая регулировка (наладка)  режима работы неавтома-</t>
  </si>
  <si>
    <t>тической ЭЗУ</t>
  </si>
  <si>
    <t>6.2.44.</t>
  </si>
  <si>
    <t>поляризованного дренажа</t>
  </si>
  <si>
    <t>6.2.45.</t>
  </si>
  <si>
    <t>усиленного дренажа с магнитными усилителями</t>
  </si>
  <si>
    <t>6.2.46.</t>
  </si>
  <si>
    <t>Замена крышки водяной части КГИ-56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</si>
  <si>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</si>
  <si>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</si>
  <si>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</si>
  <si>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</si>
  <si>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</si>
  <si>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</si>
  <si>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</si>
  <si>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</si>
  <si>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</si>
  <si>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</si>
  <si>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</si>
  <si>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водяной части ВПГ</t>
  </si>
  <si>
    <t>10.2.85.</t>
  </si>
  <si>
    <t>Снятие водяной части ВПГ</t>
  </si>
  <si>
    <t>10.2.86.</t>
  </si>
  <si>
    <t>Установка водяной части ВПГ</t>
  </si>
  <si>
    <t>10.2.87.</t>
  </si>
  <si>
    <t>Замена теплообменника КГИ-56</t>
  </si>
  <si>
    <t>теплообмен-к</t>
  </si>
  <si>
    <t>10.2.88.</t>
  </si>
  <si>
    <t>Снятие теплообменника КГИ-56</t>
  </si>
  <si>
    <t>10.2.89.</t>
  </si>
  <si>
    <t>Установка теплообменника КГИ-56</t>
  </si>
  <si>
    <t>Замена терморегулятора (термобаллона) АГВ (АОГВ)</t>
  </si>
  <si>
    <t>терморег-тор</t>
  </si>
  <si>
    <t>10.2.153.</t>
  </si>
  <si>
    <t>Замена ЭМК емкостного водонагревателя</t>
  </si>
  <si>
    <t>10.2.154.</t>
  </si>
  <si>
    <t>Замена ЭМК отоительного котла 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</si>
  <si>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</si>
  <si>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</si>
  <si>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</si>
  <si>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</si>
  <si>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</si>
  <si>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 xml:space="preserve">матической катодной станции или поляризованного дренажа </t>
  </si>
  <si>
    <t>6.3.14.</t>
  </si>
  <si>
    <t xml:space="preserve">Ремонт импульсного трансформатора электроизмерительного </t>
  </si>
  <si>
    <t xml:space="preserve"> блока  ЭЗУ на сложных электронных схемах</t>
  </si>
  <si>
    <t>6.3.15.</t>
  </si>
  <si>
    <t xml:space="preserve">блока неавтоматической катодной станции или поляризованного </t>
  </si>
  <si>
    <t>дренажа</t>
  </si>
  <si>
    <t>6.3.16.</t>
  </si>
  <si>
    <t xml:space="preserve">Ремонт силового трансформатора ЭЗУ на сложных электронных </t>
  </si>
  <si>
    <t>схемах</t>
  </si>
  <si>
    <t>6.3.17.</t>
  </si>
  <si>
    <t xml:space="preserve">Ремонт силового трансформатора неавтоматической катодной </t>
  </si>
  <si>
    <t xml:space="preserve">станции или поляризованного дренажа </t>
  </si>
  <si>
    <t>6.3.18.</t>
  </si>
  <si>
    <t xml:space="preserve">Ремонт электроизмерительного блока на автоматической ЭЗУ </t>
  </si>
  <si>
    <t>при количестве заменяемых деталей блока до 2</t>
  </si>
  <si>
    <t xml:space="preserve">                                                                  до  5</t>
  </si>
  <si>
    <t xml:space="preserve">Первичный пуск газа в газовое оборудование многоквартирного жилого </t>
  </si>
  <si>
    <t>стояк</t>
  </si>
  <si>
    <t xml:space="preserve">дома при установке газовой плиты, бытового счетчика газа  и </t>
  </si>
  <si>
    <t>количестве приборов на одном стояке до 5</t>
  </si>
  <si>
    <t>3.48.</t>
  </si>
  <si>
    <t>То же, при количестве приборов на одном стояке 6 - 10</t>
  </si>
  <si>
    <t>3.49.</t>
  </si>
  <si>
    <t>То же, при количестве приборов на одном стояке 11-15</t>
  </si>
  <si>
    <t>3.50.</t>
  </si>
  <si>
    <t>То же, при количестве приборов свыше 16</t>
  </si>
  <si>
    <t>3.51.</t>
  </si>
  <si>
    <t xml:space="preserve">дома при установке плиты и  проточного водонагревателя,  счетчика </t>
  </si>
  <si>
    <t>газа и количестве приборов на одном стояке до 10</t>
  </si>
  <si>
    <t>Сверление отверстия на защитном футляре газопровода - ввода</t>
  </si>
  <si>
    <t>5.3.66.</t>
  </si>
  <si>
    <t>Оповещение потребителей об отключении газа на период</t>
  </si>
  <si>
    <t>ремонтных работ (до 5 домов на вводе)</t>
  </si>
  <si>
    <t>5.3.67.</t>
  </si>
  <si>
    <t>ремонтных работ (6 - 15 домов на вводе)</t>
  </si>
  <si>
    <t>5.3.68.</t>
  </si>
  <si>
    <t>ремонтных работ (св.15 домов на вводе)</t>
  </si>
  <si>
    <t xml:space="preserve">подключения до прибора многоквартирного жилого дома с ШРП </t>
  </si>
  <si>
    <t>1.2.27.</t>
  </si>
  <si>
    <t>Согласование проекта прокладки  других инженерных подземных</t>
  </si>
  <si>
    <t>Проверка  и настройка  предохранительно - сбросного  клапана</t>
  </si>
  <si>
    <t>тивного, общественного здания непроизводственного</t>
  </si>
  <si>
    <t>назначения после отключения от газоснабжения</t>
  </si>
  <si>
    <t>10.2.213.</t>
  </si>
  <si>
    <t>Продувка и пуск дворового (подземного,надземного) газопро-</t>
  </si>
  <si>
    <t xml:space="preserve">вода к жилому  дому после отключения от газоснабжения </t>
  </si>
  <si>
    <t>10.2.214.</t>
  </si>
  <si>
    <t>Продувка и пуск внутреннего газопровода в жилом доме</t>
  </si>
  <si>
    <t>То же, при забивке металлических электродов от 26 до 30</t>
  </si>
  <si>
    <t>Замена крышки газового колодца</t>
  </si>
  <si>
    <t>5.3.37.</t>
  </si>
  <si>
    <t>Текущий ремонт газового оборудования печи вафельной</t>
  </si>
  <si>
    <t>9.2.8.</t>
  </si>
  <si>
    <t>9.2.9.</t>
  </si>
  <si>
    <t>Текущий  ремонт газового  оборудования  битумноплавильных,</t>
  </si>
  <si>
    <t>металлоплавильных печей, кузнечного и литейного горна</t>
  </si>
  <si>
    <t>9.2.10.</t>
  </si>
  <si>
    <t>Ремонт, притирка и опрессовка задвижек диаметром до 80 мм</t>
  </si>
  <si>
    <t xml:space="preserve">                                                                                   100 мм</t>
  </si>
  <si>
    <t xml:space="preserve">                                                                                   150 мм</t>
  </si>
  <si>
    <t xml:space="preserve">                                                                                   200 мм</t>
  </si>
  <si>
    <t xml:space="preserve">                                                                                   250 мм</t>
  </si>
  <si>
    <t xml:space="preserve">                                                                                   300 мм</t>
  </si>
  <si>
    <t xml:space="preserve">                                                                                   400 мм</t>
  </si>
  <si>
    <t>9.2.11.</t>
  </si>
  <si>
    <t>Устранение утечки газа на резьбовом соединении газопроводов</t>
  </si>
  <si>
    <t>в котельной при диаметре газопровода  до 20 мм</t>
  </si>
  <si>
    <t>соедин-е</t>
  </si>
  <si>
    <t xml:space="preserve">                                                                         21- 40 мм</t>
  </si>
  <si>
    <t xml:space="preserve">                                                                         41- 60 мм</t>
  </si>
  <si>
    <t>9.2.12.</t>
  </si>
  <si>
    <t>Замена пружины электромагнитного клапана</t>
  </si>
  <si>
    <t>9.2.13.</t>
  </si>
  <si>
    <t>Прочистка отверстий инжекционных горелок чугунных</t>
  </si>
  <si>
    <t xml:space="preserve"> секционных котлов</t>
  </si>
  <si>
    <t>9.2.14.</t>
  </si>
  <si>
    <t>Замена прокладки на газопроводе в котельной при диаметре</t>
  </si>
  <si>
    <t xml:space="preserve">                                                                              до 50 мм</t>
  </si>
  <si>
    <t xml:space="preserve">                                                                              51- 100 мм</t>
  </si>
  <si>
    <t>11.1.2.</t>
  </si>
  <si>
    <t>Изготовление запальника газовой плиты</t>
  </si>
  <si>
    <t>11.1.3.</t>
  </si>
  <si>
    <t>Изготовление штока к крану плиты</t>
  </si>
  <si>
    <t>11.1.4.</t>
  </si>
  <si>
    <t>Изготовление штуцера к газовой плите</t>
  </si>
  <si>
    <t>штуцер</t>
  </si>
  <si>
    <t>11.1.5.</t>
  </si>
  <si>
    <t>Изготовление пружины к крану плиты</t>
  </si>
  <si>
    <t>11.1.6.</t>
  </si>
  <si>
    <t>Изготовление заглушки на кран плиты</t>
  </si>
  <si>
    <t>11.1.7.</t>
  </si>
  <si>
    <t xml:space="preserve">Изготовление рассекателя на горелку плиты </t>
  </si>
  <si>
    <t xml:space="preserve">(При забивке сверх 30 электродов на каждый последующий </t>
  </si>
  <si>
    <t xml:space="preserve">электрод применяется коэф.0,02; составом работ предусмотрено </t>
  </si>
  <si>
    <t xml:space="preserve">измерение разности потенциалов в одной точке при включенной </t>
  </si>
  <si>
    <t>и выключенной ПЗЛК, при большем количестве измерений</t>
  </si>
  <si>
    <t>в пунктах 6.1.1 - 6.1.5 добавлять цену по пп.6.2.1 - 6.2.3)</t>
  </si>
  <si>
    <t>6.1.6.</t>
  </si>
  <si>
    <t xml:space="preserve">Установка опытного усиленного дренажа  с применением ПЗЛК  </t>
  </si>
  <si>
    <t>дренаж</t>
  </si>
  <si>
    <t>(Составом работ предусмотрено измерение разности потенциалов в одной точке при включенной и выключенной ПЗЛК, при большем количестве измерений добавлять цену по пп.6.2.1 - 6.2.3)</t>
  </si>
  <si>
    <t>6.1.7.</t>
  </si>
  <si>
    <t xml:space="preserve">Монтаж и установка поляризованного дренажа </t>
  </si>
  <si>
    <t>6.1.8.</t>
  </si>
  <si>
    <t>То же, усиленного электродренажа</t>
  </si>
  <si>
    <t>6.1.9.</t>
  </si>
  <si>
    <t>Установка катодной станции на постаменте</t>
  </si>
  <si>
    <t>6.1.10.</t>
  </si>
  <si>
    <t>То же, на кирпичной стене</t>
  </si>
  <si>
    <t>6.1.11.</t>
  </si>
  <si>
    <t>Установка и наладка протекторной защиты</t>
  </si>
  <si>
    <t>протект. гр.</t>
  </si>
  <si>
    <t>6.1.12.</t>
  </si>
  <si>
    <t>Установка электроперемычки на подземном трубопроводе</t>
  </si>
  <si>
    <t>6.1.13.</t>
  </si>
  <si>
    <t>Установка медно-сульфатного электрода длительного действия</t>
  </si>
  <si>
    <t>МЭД</t>
  </si>
  <si>
    <t>6.1.14.</t>
  </si>
  <si>
    <t>Монтаж и установка универсального блока  совместной защиты</t>
  </si>
  <si>
    <t>блок</t>
  </si>
  <si>
    <t>6.1.15.</t>
  </si>
  <si>
    <t>Установка контактного устройства на анодном заземлении в</t>
  </si>
  <si>
    <t>контактное</t>
  </si>
  <si>
    <t>колодце</t>
  </si>
  <si>
    <t xml:space="preserve">Проверка исполнительно-технической документации на построенный </t>
  </si>
  <si>
    <t xml:space="preserve">ШРП, РДГК, РДНК и др. </t>
  </si>
  <si>
    <t>4.1.20.</t>
  </si>
  <si>
    <t>Проверка исполнительно-технической документации на законченное</t>
  </si>
  <si>
    <t>строительство газопровода и монтаж газового оборудования</t>
  </si>
  <si>
    <t xml:space="preserve">котельной (с ГРУ и одним котлом) </t>
  </si>
  <si>
    <t xml:space="preserve">(На каждый дополнительный котел применять коэф.0,5)  </t>
  </si>
  <si>
    <t>4.1.21.</t>
  </si>
  <si>
    <t xml:space="preserve">строительство газопровода и  монтаж газового оборудования </t>
  </si>
  <si>
    <t xml:space="preserve">котельной или технологических печей  предприятия </t>
  </si>
  <si>
    <t>4.1.22.</t>
  </si>
  <si>
    <t>административного, общественного здания всех назначений или</t>
  </si>
  <si>
    <t>Пневматическое испытание трубки электропроводки в ГРП</t>
  </si>
  <si>
    <t>7.2.25.</t>
  </si>
  <si>
    <t>Продувка импульсных трубок в  ГРП</t>
  </si>
  <si>
    <t>7.2.26.</t>
  </si>
  <si>
    <t>Очистка газового фильтра  типа ФВ диаметром  50 мм</t>
  </si>
  <si>
    <t xml:space="preserve">                                                                                 100 мм</t>
  </si>
  <si>
    <t>Полная замена огневой камеры радиатора</t>
  </si>
  <si>
    <t>11.1.68.</t>
  </si>
  <si>
    <t>Ремонт огневой камеры (установка заплаты)</t>
  </si>
  <si>
    <t>11.1.69.</t>
  </si>
  <si>
    <t>Ремонт отопительной горелки</t>
  </si>
  <si>
    <t xml:space="preserve">            с заменой ЭМК</t>
  </si>
  <si>
    <t xml:space="preserve">            с заменой крана</t>
  </si>
  <si>
    <t xml:space="preserve">            с заменой термопары и запальника</t>
  </si>
  <si>
    <t xml:space="preserve">            с заменой ЗМК, крана, термопары и запальника</t>
  </si>
  <si>
    <t>11.1.70.</t>
  </si>
  <si>
    <t>Ремонт терморегулятора водонагревателя емкостного</t>
  </si>
  <si>
    <t>терморегул.</t>
  </si>
  <si>
    <t>11.1.71.</t>
  </si>
  <si>
    <t xml:space="preserve">Ремонт ЭМК клапана АГВ и других типов котлов </t>
  </si>
  <si>
    <t>11.1.72.</t>
  </si>
  <si>
    <t>Ремонт термопары АГВ</t>
  </si>
  <si>
    <t>11.1.73.</t>
  </si>
  <si>
    <t xml:space="preserve">                                                                              мембраны</t>
  </si>
  <si>
    <t>7.3.18.</t>
  </si>
  <si>
    <t>Ремонт регулятора давления РД-50М   при замене пружины</t>
  </si>
  <si>
    <t>7.3.19.</t>
  </si>
  <si>
    <t>Ремонт регулятора давления РДГК-6   при замене прокладки</t>
  </si>
  <si>
    <t>7.3.20.</t>
  </si>
  <si>
    <t>Ремонт регулятора давления РДГК-10  при замене фильтра</t>
  </si>
  <si>
    <t>7.3.21.</t>
  </si>
  <si>
    <t>Ремонт регулятора давления РДГК-10  при замене мембраны ПЗК</t>
  </si>
  <si>
    <t>7.3.22.</t>
  </si>
  <si>
    <t>То же, при замене прокладки на входе и выходе регулятора</t>
  </si>
  <si>
    <t>7.3.23.</t>
  </si>
  <si>
    <t>Ремонт регулятора давления РДГК-10  при замене втулки штока</t>
  </si>
  <si>
    <t>втулка</t>
  </si>
  <si>
    <t>регулятора</t>
  </si>
  <si>
    <t>7.3.24.</t>
  </si>
  <si>
    <t>То же, при замене резинки клапана регулятора</t>
  </si>
  <si>
    <t>резинка</t>
  </si>
  <si>
    <t>7.3.25.</t>
  </si>
  <si>
    <t xml:space="preserve">Замена предохранительно-запорного клапана ПКК-40М </t>
  </si>
  <si>
    <t xml:space="preserve">шкафных регуляторных пунктов </t>
  </si>
  <si>
    <t>7.3.26.</t>
  </si>
  <si>
    <t xml:space="preserve">Ремонт предохранительно- запорного клапана ПКК-40М </t>
  </si>
  <si>
    <t>7.3.27.</t>
  </si>
  <si>
    <t>Прочистка  пропускного седла  ПКК-40М</t>
  </si>
  <si>
    <t>7.3.28.</t>
  </si>
  <si>
    <t>Ремонт  СППК-4</t>
  </si>
  <si>
    <t>7.3.29.</t>
  </si>
  <si>
    <t>Ремонт регулятора давления РДГК-6 и РДГК-10 при замене</t>
  </si>
  <si>
    <t>мембраны</t>
  </si>
  <si>
    <t>7.3.30.</t>
  </si>
  <si>
    <t>Ремонт регулятора давления  РДГД-20, РДНК-400 или</t>
  </si>
  <si>
    <t>РДСК-50 при замене мембраны</t>
  </si>
  <si>
    <t>7.3.31.</t>
  </si>
  <si>
    <t>Проверка одной  нитки  газопровода в  ГРП на прочность</t>
  </si>
  <si>
    <t xml:space="preserve"> после замены  оборудования</t>
  </si>
  <si>
    <t xml:space="preserve">(При двух нитках газопровода  применять коэф. 1,7; при трех </t>
  </si>
  <si>
    <t>нитках - 2,5)</t>
  </si>
  <si>
    <t>7.3.32.</t>
  </si>
  <si>
    <t>Проверка одной нитки газопровода в ГРП на герметичность</t>
  </si>
  <si>
    <t>после  замены  оборудования</t>
  </si>
  <si>
    <t>(При двух нитках газопровода  применять коэф. 1,7; при трех</t>
  </si>
  <si>
    <t xml:space="preserve">7.3.33. </t>
  </si>
  <si>
    <t>радиатора ВПГ</t>
  </si>
  <si>
    <t>11.1.49.</t>
  </si>
  <si>
    <t>Пайка змеевика калорифера ВПГ</t>
  </si>
  <si>
    <t>11.1.50.</t>
  </si>
  <si>
    <t>Техническое обслуживание задвижки на фасадном наружном</t>
  </si>
  <si>
    <t>Экологический контроль автотранспорта на токсичность (СО и СН)    автомобиль грузоподъемностью  до 3,5 тн</t>
  </si>
  <si>
    <t>Экологический контроль автотранспорта на токсичность (СО и СН)    автомобиль грузоподъемностью  от 3,5 тн  до 8 тн</t>
  </si>
  <si>
    <t>Экологический контроль автотранспорта на токсичность  и дымность  (автомобиль МАЗ и КАМАЗ)</t>
  </si>
  <si>
    <t>10.1.41.1*</t>
  </si>
  <si>
    <t>Первичное обследование  дымохода и вентканала  при подключении  бытовых газовых приборов</t>
  </si>
  <si>
    <t>вентканал</t>
  </si>
  <si>
    <t>10.1.41.2*</t>
  </si>
  <si>
    <t>Повторная проверка дымоходов и вентканалов на бытовых газовых приборов</t>
  </si>
  <si>
    <t>ст.механик</t>
  </si>
  <si>
    <t>10.1.28.2*</t>
  </si>
  <si>
    <t xml:space="preserve">(При сильном загрязнении колодца  в пунктах  5.1.30 - 5.1.31 </t>
  </si>
  <si>
    <t>применять коэф.1,5)</t>
  </si>
  <si>
    <t>5.1.31.</t>
  </si>
  <si>
    <t>То же, со смазкой арматуры</t>
  </si>
  <si>
    <t>5.1.32.</t>
  </si>
  <si>
    <t>при глубине колодца  до трех метров</t>
  </si>
  <si>
    <t>1.1.46.</t>
  </si>
  <si>
    <t xml:space="preserve">бытовых газовых приборов в производственном, общественном </t>
  </si>
  <si>
    <t xml:space="preserve">(административном) здании с учетом согласования проекта </t>
  </si>
  <si>
    <t xml:space="preserve">(При выполнении работ без согласования проекта в пунктах 1.1.46- </t>
  </si>
  <si>
    <t>1.1.51 применять коэф. 0,7)</t>
  </si>
  <si>
    <t>1.1.47.</t>
  </si>
  <si>
    <t xml:space="preserve">застройки с учетом согласования </t>
  </si>
  <si>
    <t>1.1.48.</t>
  </si>
  <si>
    <t>(летней кухни,гаража, теплицы) с учетом согласования</t>
  </si>
  <si>
    <t>1.1.49.</t>
  </si>
  <si>
    <t>1.1.50.</t>
  </si>
  <si>
    <t>1.1.51.</t>
  </si>
  <si>
    <t>1.1.52.</t>
  </si>
  <si>
    <t xml:space="preserve">квартир до 20 от места подключения до приборов </t>
  </si>
  <si>
    <t>1.1.53.</t>
  </si>
  <si>
    <t xml:space="preserve">от места подключения до приборов </t>
  </si>
  <si>
    <t>1.1.54.</t>
  </si>
  <si>
    <t xml:space="preserve">с ШРП от места подключения до приборов </t>
  </si>
  <si>
    <t>Глава 2. СОГЛАСОВАНИЕ И ПЕРЕСОГЛАСОВАНИЕ ПРОЕКТОВ  НА СООТВЕТСТВИЕ</t>
  </si>
  <si>
    <t xml:space="preserve">                         ВЫДАННЫМ ТЕХНИЧЕСКИМ УСЛОВИЯМ</t>
  </si>
  <si>
    <t>1.2.1.</t>
  </si>
  <si>
    <t xml:space="preserve">Согласование  проекта газораспределительной системы поселка </t>
  </si>
  <si>
    <t>ний, сваренных газосваркой  на растяжение и сплющивание</t>
  </si>
  <si>
    <t>Проверка заземляющих устройст, сопротивления, изоляции,  измерение цепи "фаза-нуль", проверка и настройка  защиты электроустановок</t>
  </si>
  <si>
    <t>гл.с-т по свар</t>
  </si>
  <si>
    <t>н-к ц.диагнос</t>
  </si>
  <si>
    <t>Экологический контроль автотранспорта на токсичность (СО и СН)    (легковой   автомобиль)</t>
  </si>
  <si>
    <t>автомобиль</t>
  </si>
  <si>
    <t>10.2.39.</t>
  </si>
  <si>
    <t xml:space="preserve">Настройка электромагнитного клапана (ЭМК)  плиты 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</si>
  <si>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</si>
  <si>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</si>
  <si>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</si>
  <si>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</si>
  <si>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</si>
  <si>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</si>
  <si>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</si>
  <si>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>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</si>
  <si>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</si>
  <si>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</si>
  <si>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</si>
  <si>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</si>
  <si>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</si>
  <si>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двухконфорочной портативной плиты</t>
  </si>
  <si>
    <t>10.2.46.</t>
  </si>
  <si>
    <t>Ремонт и настройка регулятора давления газа РДГ, РДК и др.</t>
  </si>
  <si>
    <t>10.2.47.</t>
  </si>
  <si>
    <t xml:space="preserve">Замена регулятора давления </t>
  </si>
  <si>
    <t>10.2.48.</t>
  </si>
  <si>
    <t>1.1.35.</t>
  </si>
  <si>
    <t>1.1.36.</t>
  </si>
  <si>
    <t>Замена сбросного клапана групповой баллонной установки</t>
  </si>
  <si>
    <t>8.2.7.</t>
  </si>
  <si>
    <t>Замена прокладок уплотнителя клапана регулятора давления</t>
  </si>
  <si>
    <t>типа РДГ</t>
  </si>
  <si>
    <t>8.2.8.</t>
  </si>
  <si>
    <t xml:space="preserve">Замена наполнительного вентиля редукционной головки </t>
  </si>
  <si>
    <t>вентиль</t>
  </si>
  <si>
    <t>резервуара</t>
  </si>
  <si>
    <t>8.2.9.</t>
  </si>
  <si>
    <t>Замена разрядника блока пъезорозжига</t>
  </si>
  <si>
    <t>10.2.32.</t>
  </si>
  <si>
    <t>Замена терморегулятора плиты"Брест"</t>
  </si>
  <si>
    <t>10.2.33.</t>
  </si>
  <si>
    <t>Замена блока инжекционных горелок в ресторанной плите</t>
  </si>
  <si>
    <t>Водонагреватель проточный</t>
  </si>
  <si>
    <t>10.2.52.</t>
  </si>
  <si>
    <t xml:space="preserve">Замена водонагревателя проточного без изменения подводки </t>
  </si>
  <si>
    <t>с пуском газа и регулировкой работы прибора</t>
  </si>
  <si>
    <t>10.2.53.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</si>
  <si>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</si>
  <si>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</si>
  <si>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</si>
  <si>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</si>
  <si>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</si>
  <si>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</si>
  <si>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 КГИ-56</t>
  </si>
  <si>
    <t>10.2.57.</t>
  </si>
  <si>
    <t>Установка блок-крана  КГИ-56</t>
  </si>
  <si>
    <t>10.2.58.</t>
  </si>
  <si>
    <t>10.2.78.</t>
  </si>
  <si>
    <t>распределительной системы предприятия или котельной с ГРУ</t>
  </si>
  <si>
    <t>1.1.37.</t>
  </si>
  <si>
    <t xml:space="preserve">делительной системы предприятия или котельной </t>
  </si>
  <si>
    <t>1.1.38.</t>
  </si>
  <si>
    <t>1.1.39.</t>
  </si>
  <si>
    <t>(административном) и др.зданиях</t>
  </si>
  <si>
    <t>1.1.40.</t>
  </si>
  <si>
    <t>1.1.41.</t>
  </si>
  <si>
    <t>пределительной системы предприятия или котельной</t>
  </si>
  <si>
    <t>1.1.42.</t>
  </si>
  <si>
    <t>1.1.43.</t>
  </si>
  <si>
    <t>1.1.44.</t>
  </si>
  <si>
    <t>1.1.45.</t>
  </si>
  <si>
    <t>Глава 2. ТЕХНИЧЕСКОЕ ОБСЛУЖИВАНИЕ ЭЛЕКТРОЗАЩИТНЫХ УСТРОЙСТВ</t>
  </si>
  <si>
    <t>Вывинчивание вентилей  из баллона сжиженного газа</t>
  </si>
  <si>
    <t>Замена вентилей  у баллонов</t>
  </si>
  <si>
    <t>Покраска баллонов                50л</t>
  </si>
  <si>
    <t>5л</t>
  </si>
  <si>
    <t>Ремонт сварных швов у баллона</t>
  </si>
  <si>
    <t>Клеймение баллонов</t>
  </si>
  <si>
    <t>Удаление неиспарившихся остатков из резервуарной емкости</t>
  </si>
  <si>
    <r>
      <t>1 м</t>
    </r>
    <r>
      <rPr>
        <vertAlign val="superscript"/>
        <sz val="10"/>
        <rFont val="Arial Cyr"/>
        <family val="2"/>
        <charset val="204"/>
      </rPr>
      <t>3</t>
    </r>
    <r>
      <rPr>
        <sz val="10"/>
        <rFont val="Arial Cyr"/>
        <charset val="204"/>
      </rPr>
      <t xml:space="preserve"> газа</t>
    </r>
  </si>
  <si>
    <t>8.1.20.</t>
  </si>
  <si>
    <t>(На каждые дополнит. 5 км свыше 10 км применять коэф.1,5)</t>
  </si>
  <si>
    <t>1.2.10.</t>
  </si>
  <si>
    <t xml:space="preserve">Согласование проекта строительства ГРП </t>
  </si>
  <si>
    <t>Демонтаж газовой плиты с установкой заглушки</t>
  </si>
  <si>
    <t>2.4.27.</t>
  </si>
  <si>
    <t>Демонтаж проточного водонагревателя с установкой заглушки</t>
  </si>
  <si>
    <t>2.4.28.</t>
  </si>
  <si>
    <t>Демонтаж горелки отопительного котла с установкой заглушки</t>
  </si>
  <si>
    <t>2.4.29.</t>
  </si>
  <si>
    <t>(На каждые последующие 10 м применять коэф. 0,2)</t>
  </si>
  <si>
    <t>2.2.23.</t>
  </si>
  <si>
    <t xml:space="preserve">Монтаж сварных переходов с диаметра 300 мм на 200 мм </t>
  </si>
  <si>
    <t>2.2.24.</t>
  </si>
  <si>
    <t>Измерение разности потенциалов визуальными приборами.</t>
  </si>
  <si>
    <t>Место измерения: "сооружение-сооружение"</t>
  </si>
  <si>
    <t>6.2.2.</t>
  </si>
  <si>
    <t xml:space="preserve">Измерение разности потенциалов визуальными приборами. </t>
  </si>
  <si>
    <t xml:space="preserve">Место измерения:  "рельс-земля" </t>
  </si>
  <si>
    <t>6.2.3.</t>
  </si>
  <si>
    <t>Место измерения медносульфатным электродом:</t>
  </si>
  <si>
    <t>"сооружение-земля"</t>
  </si>
  <si>
    <t>6.2.4.</t>
  </si>
  <si>
    <t>Измерение разности потенциалов самопишущими приборами.</t>
  </si>
  <si>
    <t xml:space="preserve">Место измерения:"сооружение-земля"  при снятии показаний </t>
  </si>
  <si>
    <t xml:space="preserve">в течение  4 часов </t>
  </si>
  <si>
    <t xml:space="preserve">                8 часов </t>
  </si>
  <si>
    <t>Прочистка сетки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</si>
  <si>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</si>
  <si>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</si>
  <si>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</si>
  <si>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</si>
  <si>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</si>
  <si>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</si>
  <si>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</si>
  <si>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водяной части с корректировкой резьбы</t>
  </si>
  <si>
    <t>10.2.116.</t>
  </si>
  <si>
    <t>Снятие и прочистка подводящей трубки  холодной воды с</t>
  </si>
  <si>
    <t>корректировкой резьбы</t>
  </si>
  <si>
    <t>10.2.117.</t>
  </si>
  <si>
    <t>Замена вытяжных труб у газовых приборов</t>
  </si>
  <si>
    <t>2.4.25.</t>
  </si>
  <si>
    <t>Перестановка газовой плиты с пуском газа</t>
  </si>
  <si>
    <t xml:space="preserve">                                            с применением сварки</t>
  </si>
  <si>
    <t>2.4.26.</t>
  </si>
  <si>
    <t>9.1.18</t>
  </si>
  <si>
    <t>(На каждый последующий котел применять  коэф.0,5)</t>
  </si>
  <si>
    <t xml:space="preserve">               24 часов</t>
  </si>
  <si>
    <t>6.2.5.</t>
  </si>
  <si>
    <t>Место измерения: "сооружение-сооружение", "рельс - земля"</t>
  </si>
  <si>
    <t>при снятии показаний в течение  4 часов</t>
  </si>
  <si>
    <t xml:space="preserve">                                                  8 часов </t>
  </si>
  <si>
    <t xml:space="preserve">                                                  24 часов </t>
  </si>
  <si>
    <t>6.2.6.</t>
  </si>
  <si>
    <t>Измерение разности потенциалов методом выносного электрода</t>
  </si>
  <si>
    <t>до 0,5 км подземного сооружения</t>
  </si>
  <si>
    <t>6.2.7.</t>
  </si>
  <si>
    <t xml:space="preserve">То же, при длине подземного сооружения св. 0,5 км </t>
  </si>
  <si>
    <t>6.2.8.</t>
  </si>
  <si>
    <t>Измерение разности потенциалов визуальными приборами</t>
  </si>
  <si>
    <t>между протектором и землей или в цепи протектора</t>
  </si>
  <si>
    <t>6.2.9.</t>
  </si>
  <si>
    <t>Прочистка штуцера водяной части</t>
  </si>
  <si>
    <t>10.2.108.</t>
  </si>
  <si>
    <t>Прочистка запальника</t>
  </si>
  <si>
    <t>10.2.109.</t>
  </si>
  <si>
    <t>Прочистка, калибровка сопла горелки</t>
  </si>
  <si>
    <t>10.2.110.</t>
  </si>
  <si>
    <t>Ремонт редуктора к газобаллонной установке (замена</t>
  </si>
  <si>
    <t xml:space="preserve"> клапана, мембраны, накидной гайки)</t>
  </si>
  <si>
    <t>11.1.93.</t>
  </si>
  <si>
    <t>Реставрация клапана КБ-3</t>
  </si>
  <si>
    <t>11.1.94.</t>
  </si>
  <si>
    <t>Изготовление патрубка с резьбой</t>
  </si>
  <si>
    <t>патрубок</t>
  </si>
  <si>
    <t xml:space="preserve">газового оборудования емкостного водонагревателя типа АОГВ к </t>
  </si>
  <si>
    <t xml:space="preserve"> газопроводу  (без подключения  к системе  отопления, </t>
  </si>
  <si>
    <t xml:space="preserve">  водопроводу и дымоходу)</t>
  </si>
  <si>
    <t>Средний ремонт</t>
  </si>
  <si>
    <t xml:space="preserve">           технического манометра</t>
  </si>
  <si>
    <t xml:space="preserve">           эл.контактного манометра</t>
  </si>
  <si>
    <t>ЭКМ</t>
  </si>
  <si>
    <t xml:space="preserve">           автоматического спидометра</t>
  </si>
  <si>
    <t>спидометр</t>
  </si>
  <si>
    <t>11.2.11.</t>
  </si>
  <si>
    <t>Текущий ремонт приборов типа АНПИ, Вариотек, ИПИТ-2,</t>
  </si>
  <si>
    <t>Зольдек и др.</t>
  </si>
  <si>
    <t>11.2.12.</t>
  </si>
  <si>
    <t xml:space="preserve">Капитальный ремонт приборов типа АНПИ, Вариотек, </t>
  </si>
  <si>
    <t>ИПИТ-2, Зольдек и др.</t>
  </si>
  <si>
    <t>11.2.13.</t>
  </si>
  <si>
    <t>Текущий ремонт амперметра, вольтметра, мегометра и др.</t>
  </si>
  <si>
    <t>11.2.14.</t>
  </si>
  <si>
    <t>Изготовление штуцера для газового счетчика</t>
  </si>
  <si>
    <t>11.2.15.</t>
  </si>
  <si>
    <t>Изготовление перемычки для газового счетчика производства</t>
  </si>
  <si>
    <t>Франции и Италии</t>
  </si>
  <si>
    <t>11.2.16.</t>
  </si>
  <si>
    <t>То же, производства Словении</t>
  </si>
  <si>
    <t>11.2.17.</t>
  </si>
  <si>
    <t>Изготовление штока для ротационного счетчика</t>
  </si>
  <si>
    <t>11.2.18.</t>
  </si>
  <si>
    <t>Изготовление гайки для ротационного счетчика</t>
  </si>
  <si>
    <t>11.2.19.</t>
  </si>
  <si>
    <t>Изготовление гайки с переходной втулкой для бытового</t>
  </si>
  <si>
    <t>11.2.20.</t>
  </si>
  <si>
    <t xml:space="preserve">Изготовление устройства для изменения потока газа </t>
  </si>
  <si>
    <t>к бытовому счетчику газа производства Италии</t>
  </si>
  <si>
    <t>или Словении</t>
  </si>
  <si>
    <t>РАЗДЕЛ 12. ХИМИЧЕСКИЕ АНАЛИЗЫ</t>
  </si>
  <si>
    <t>12.1.</t>
  </si>
  <si>
    <t>Определение состава природного газа</t>
  </si>
  <si>
    <t>анализ</t>
  </si>
  <si>
    <t>12.2.</t>
  </si>
  <si>
    <t>Определение состава сжиженного газа</t>
  </si>
  <si>
    <t>12.3.</t>
  </si>
  <si>
    <t>Определение растяжимости битума</t>
  </si>
  <si>
    <t>лаборант</t>
  </si>
  <si>
    <t>12.4.</t>
  </si>
  <si>
    <t>Определение глубины проникания иглы</t>
  </si>
  <si>
    <t>12.5.</t>
  </si>
  <si>
    <t>Определение температуры размягчения</t>
  </si>
  <si>
    <t>битума по методу "кольца и шара"</t>
  </si>
  <si>
    <t>12.6.</t>
  </si>
  <si>
    <t>Определение природы метана на хрома-</t>
  </si>
  <si>
    <t>тографе "газохром 3101"</t>
  </si>
  <si>
    <t>12.7.</t>
  </si>
  <si>
    <t>Определение продуктов сгорания газа</t>
  </si>
  <si>
    <t>на хроматографе "газохром 3101"</t>
  </si>
  <si>
    <t>12.8.</t>
  </si>
  <si>
    <t>Определение плотности газа</t>
  </si>
  <si>
    <t>12.9.</t>
  </si>
  <si>
    <t>покрытия с использованием приборов типа АНПИ, ГИВ-М и др.</t>
  </si>
  <si>
    <t>5.2.5.</t>
  </si>
  <si>
    <t>Проверка технического состояния подземного газопровода</t>
  </si>
  <si>
    <t xml:space="preserve"> км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</si>
  <si>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</si>
  <si>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</si>
  <si>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</si>
  <si>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</si>
  <si>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</si>
  <si>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</si>
  <si>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Обрезка  участка фасадного  газопровода диаметром до 50 мм</t>
  </si>
  <si>
    <t xml:space="preserve">                                                                                   51 - 100 мм </t>
  </si>
  <si>
    <t>5.3.8.</t>
  </si>
  <si>
    <t>Обрезка недействующего газопровода (газового ввода) при</t>
  </si>
  <si>
    <t xml:space="preserve">                                      301 - 500 мм</t>
  </si>
  <si>
    <t>5.3.9.</t>
  </si>
  <si>
    <t>Ремонт сборного железобетонного газового колодца</t>
  </si>
  <si>
    <t xml:space="preserve">(В пунктах 5.3.9 - 5.3.14 при выполнении работ, связанных со </t>
  </si>
  <si>
    <t>снятием и установкой плиты перекрытия колодца, использовать</t>
  </si>
  <si>
    <t xml:space="preserve">пункт 5.3.39) </t>
  </si>
  <si>
    <t>5.3.10.</t>
  </si>
  <si>
    <t>Ремонт кирпичного газового колодца</t>
  </si>
  <si>
    <t>5.3.11.</t>
  </si>
  <si>
    <t>Замена линзового компенсатора на газопроводе высокого</t>
  </si>
  <si>
    <t xml:space="preserve">(среднего) давления с диаметром газопровода  до 100 мм </t>
  </si>
  <si>
    <t>компенсатор</t>
  </si>
  <si>
    <t xml:space="preserve">                                                                              401 - 500 мм</t>
  </si>
  <si>
    <t xml:space="preserve">                                                                              501 - 600 мм</t>
  </si>
  <si>
    <t xml:space="preserve">                                                                              св.  600 мм</t>
  </si>
  <si>
    <t>5.3.12.</t>
  </si>
  <si>
    <t>Замена линзового компенсатора на газопроводе низкого</t>
  </si>
  <si>
    <t xml:space="preserve">давления с  диаметром газопровода  до 100 мм </t>
  </si>
  <si>
    <t xml:space="preserve">                                                               101 - 200 мм</t>
  </si>
  <si>
    <t xml:space="preserve">                                                               св. 200 мм</t>
  </si>
  <si>
    <t>5.3.13.</t>
  </si>
  <si>
    <t>Замена задвижки на газопроводе высокого (среднего) давления</t>
  </si>
  <si>
    <t xml:space="preserve">с диаметром газопровода  до 100 мм </t>
  </si>
  <si>
    <t xml:space="preserve">                                              501 - 600 мм</t>
  </si>
  <si>
    <t xml:space="preserve">                    .                         св.  600 мм</t>
  </si>
  <si>
    <t xml:space="preserve">(В пунктах 5.3.13 - 5.3.18 при работе с приставной лестницы </t>
  </si>
  <si>
    <t>применять коэф.1,2; в колодце- коэф.1,4)</t>
  </si>
  <si>
    <t>5.3.14.</t>
  </si>
  <si>
    <t>Замена задвижки на газопроводе низкого давления с диаметром</t>
  </si>
  <si>
    <t>газопровода  до 100 мм</t>
  </si>
  <si>
    <t xml:space="preserve">                        101 - 200 мм</t>
  </si>
  <si>
    <t xml:space="preserve">                        св. 200 мм</t>
  </si>
  <si>
    <t xml:space="preserve">Ремонт терморегулятора с заменой пружины (скобы или </t>
  </si>
  <si>
    <t>Замена электронагревателя типа ИП</t>
  </si>
  <si>
    <t>эл.нагрев-ль</t>
  </si>
  <si>
    <t>8.2.22.</t>
  </si>
  <si>
    <t>Окраска кожуха и арматуры редукционной головки резервуара</t>
  </si>
  <si>
    <t>ред. головка</t>
  </si>
  <si>
    <t>8.2.23.</t>
  </si>
  <si>
    <t>типа РД-32,  РД-32М</t>
  </si>
  <si>
    <t>8.2.24.</t>
  </si>
  <si>
    <t xml:space="preserve">Замена шкафа газобаллонной установки при количестве </t>
  </si>
  <si>
    <t>баллонов в шкафу до 2</t>
  </si>
  <si>
    <t>8.2.25.</t>
  </si>
  <si>
    <t>То же, при количестве баллонов в шкафу  3 - 4</t>
  </si>
  <si>
    <t>8.2.26.</t>
  </si>
  <si>
    <t>То же, при количестве баллонов в шкафу  5 - 6</t>
  </si>
  <si>
    <t>8.2.27.</t>
  </si>
  <si>
    <t>То же, при количестве баллонов в шкафу  7 - 8</t>
  </si>
  <si>
    <t>8.2.28.</t>
  </si>
  <si>
    <t>То же, при количестве баллонов в шкафу  9 - 10</t>
  </si>
  <si>
    <t>8.2.29.</t>
  </si>
  <si>
    <t xml:space="preserve">Гидравлическое испытание  баллонов  сжиженного газа </t>
  </si>
  <si>
    <t>с использованием механического привода емкостью   50 л</t>
  </si>
  <si>
    <t xml:space="preserve">                                                                                           27 л</t>
  </si>
  <si>
    <t>1.2.39.</t>
  </si>
  <si>
    <t xml:space="preserve">Пересогласование проекта установки ШРП </t>
  </si>
  <si>
    <t>1.2.40.</t>
  </si>
  <si>
    <t xml:space="preserve">Пересогласование проекта газораспределительной системы </t>
  </si>
  <si>
    <t>шурупа) на регулировочном винте</t>
  </si>
  <si>
    <t>(На каждый последующий котел применять коэф.0,5)</t>
  </si>
  <si>
    <t>9.1.4.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</si>
  <si>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</si>
  <si>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</si>
  <si>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</si>
  <si>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</si>
  <si>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</si>
  <si>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</si>
  <si>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</si>
  <si>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</si>
  <si>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</si>
  <si>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10.2.187.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</si>
  <si>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</si>
  <si>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</si>
  <si>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</si>
  <si>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</si>
  <si>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</si>
  <si>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</si>
  <si>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 xml:space="preserve">Очистка от сажи  отопительного котла  </t>
  </si>
  <si>
    <t>10.2.191.</t>
  </si>
  <si>
    <t>Очистка от накипи бака отопительного котла</t>
  </si>
  <si>
    <t>10.2.192.</t>
  </si>
  <si>
    <t>Проверка плотности бака после сварочных работ</t>
  </si>
  <si>
    <t>10.2.193.</t>
  </si>
  <si>
    <t xml:space="preserve">Ремонт бака отопительного котла </t>
  </si>
  <si>
    <t>10.2.194.</t>
  </si>
  <si>
    <t>Очистка рожков горелки от сажи</t>
  </si>
  <si>
    <t>10.2.195.</t>
  </si>
  <si>
    <t>10.2.196.</t>
  </si>
  <si>
    <t>Чистка сопел коллектора печной горелки</t>
  </si>
  <si>
    <t>10.2.197.</t>
  </si>
  <si>
    <t>автоматики</t>
  </si>
  <si>
    <t>(На каждый последующий котел применять коэф.0,28)</t>
  </si>
  <si>
    <t>9.1.3.</t>
  </si>
  <si>
    <t xml:space="preserve">вания котельной с котлом средней  мощности (от 1 до 5 Гкал/ч) </t>
  </si>
  <si>
    <t>При необходимости выезда на место в полевых условиях на расстояние свыше 20км применять коэф.1,1; свыше 40км  - коэф.1,3; свыше  60км  - коэф.1,5); При работе на высоте  стоимость дополнительно используемых  механизмов берётся по факту, при работе на высоте свыше 5 м к данным расценкам применять коэфициент 1,1 плюс стоимость дополнительно используемых  механизмов</t>
  </si>
  <si>
    <t xml:space="preserve">вания котельной с котлом средней  мощности (от 1до 5 Гкал/ч) </t>
  </si>
  <si>
    <t xml:space="preserve">без автоматики  </t>
  </si>
  <si>
    <t>(На каждый последующий котел применять коэф.0,4)</t>
  </si>
  <si>
    <t>9.1.5.</t>
  </si>
  <si>
    <t xml:space="preserve">Сезонное отключение технологических горелок печей (агрегатов) </t>
  </si>
  <si>
    <t>промышленных или сельскохозяйственных предприятий</t>
  </si>
  <si>
    <t>Отключение (консервация) на летний период горелок инфра-</t>
  </si>
  <si>
    <t xml:space="preserve">Пуско-наладочные работы по вводу в эксплуатацию подземного </t>
  </si>
  <si>
    <t>Технический осмотр поляризованной дренажной  установки</t>
  </si>
  <si>
    <t>6.2.37.</t>
  </si>
  <si>
    <t>Технический осмотр блока совместной защиты</t>
  </si>
  <si>
    <t>6.2.38.</t>
  </si>
  <si>
    <t>Проверка эффективности действия катодной или дренажной</t>
  </si>
  <si>
    <t xml:space="preserve">проекта устройств ЭХЗ подземного газопровода </t>
  </si>
  <si>
    <t xml:space="preserve">(При выполнении работ по  пересогласования проекта к пунктам </t>
  </si>
  <si>
    <t xml:space="preserve"> 1.3.4 - 1.3.6 применять коэф.0,5)</t>
  </si>
  <si>
    <t>1.3.5.</t>
  </si>
  <si>
    <t>проекта устройств ЭХЗ на входе и выходе ГРП (ШРП)</t>
  </si>
  <si>
    <t>1.3.6.</t>
  </si>
  <si>
    <t xml:space="preserve">проекта устройств ЭХЗ вводов в здания всех назначений </t>
  </si>
  <si>
    <t>Глава 4. ПРОЕКТНЫЕ, КОНСУЛЬТАЦИОННЫЕ И ПРОЧИЕ РАБОТЫ</t>
  </si>
  <si>
    <t>1.4.1.</t>
  </si>
  <si>
    <t>Разработка проекта газоснабжения индивидуальной бани, теплицы,</t>
  </si>
  <si>
    <t xml:space="preserve"> гаража, летней кухни</t>
  </si>
  <si>
    <t>1.4.2.</t>
  </si>
  <si>
    <t xml:space="preserve">Разработка эскиза установки бытового счетчика газа на существую- </t>
  </si>
  <si>
    <t xml:space="preserve">щем газопроводе </t>
  </si>
  <si>
    <t>1.4.3.</t>
  </si>
  <si>
    <t xml:space="preserve">Составление  рабочего проекта на установку газовой плиты от </t>
  </si>
  <si>
    <t xml:space="preserve">индивидуальной газобаллонной установки с размещением </t>
  </si>
  <si>
    <t xml:space="preserve">установки в шкафу </t>
  </si>
  <si>
    <t>1.4.4.</t>
  </si>
  <si>
    <t>Составление исполнительной схемы стыков подземного</t>
  </si>
  <si>
    <t>газопровода при  длине до 10 м</t>
  </si>
  <si>
    <t>1.4.5.</t>
  </si>
  <si>
    <t xml:space="preserve">То же,  при длине газопровода от 11 до 100 м </t>
  </si>
  <si>
    <t>Пристрелка кронштейнов для фасадных газопроводов</t>
  </si>
  <si>
    <t>кронштейн</t>
  </si>
  <si>
    <t>5.3.57.</t>
  </si>
  <si>
    <t>(При повторном пуске газа в п.п.3.34 - 3.52 применять коэф.0,6)</t>
  </si>
  <si>
    <t>3.35.</t>
  </si>
  <si>
    <t xml:space="preserve">То же, при установке  проточного водонагревателя </t>
  </si>
  <si>
    <t xml:space="preserve">(При установке двух водонагревателей применять коэф.1,8; при  </t>
  </si>
  <si>
    <t xml:space="preserve">установке бытового счетчика газа применять коэф.1,05) </t>
  </si>
  <si>
    <t>3.36.</t>
  </si>
  <si>
    <t xml:space="preserve">То же, при установке  отопительного аппарата </t>
  </si>
  <si>
    <t xml:space="preserve">(При установке двух отопительных аппаратов применять коэф.1,8; при </t>
  </si>
  <si>
    <t>установке бытового счетчика газа применять коэф.1,1)</t>
  </si>
  <si>
    <t>3.37.</t>
  </si>
  <si>
    <t xml:space="preserve">То же, при установке плиты и отопительного аппарата </t>
  </si>
  <si>
    <t>(При установке двух отопительных аппаратов применять коэф.1,4; при</t>
  </si>
  <si>
    <t>установке бытового счетчика газа применять коэф.1,08)</t>
  </si>
  <si>
    <t>3.38.</t>
  </si>
  <si>
    <t>То же, при установке двух плит и двух отопительных аппаратов</t>
  </si>
  <si>
    <r>
      <t xml:space="preserve">(При установке газового счетчика </t>
    </r>
    <r>
      <rPr>
        <sz val="10"/>
        <color indexed="8"/>
        <rFont val="Arial Cyr"/>
        <charset val="204"/>
      </rPr>
      <t xml:space="preserve">применять коэф.1,03; двух счетчиков </t>
    </r>
  </si>
  <si>
    <t>применять коэф.1,06)</t>
  </si>
  <si>
    <t>3.39.</t>
  </si>
  <si>
    <t>Первичный пуск газа в газовое оборудование жилого дома индивидуа-</t>
  </si>
  <si>
    <t xml:space="preserve">льной застройки при установке плиты и отопительной горелки </t>
  </si>
  <si>
    <t>(При установке двух горелок применять коэф.1,3; бытового счетчика</t>
  </si>
  <si>
    <t xml:space="preserve">газа -  коэф.1,1) </t>
  </si>
  <si>
    <t>3.40.</t>
  </si>
  <si>
    <t>То же, при установке двух плит и двух отопительных горелок</t>
  </si>
  <si>
    <t>3.41.</t>
  </si>
  <si>
    <t xml:space="preserve">льной застройки при установке плиты и проточного водонагревателя </t>
  </si>
  <si>
    <t xml:space="preserve">Замена датчика пламени </t>
  </si>
  <si>
    <t>10.2.203.</t>
  </si>
  <si>
    <t>Замена двигателя вентилятора  с заменой фильтра</t>
  </si>
  <si>
    <t>10.2.204.</t>
  </si>
  <si>
    <t>10.2.205.</t>
  </si>
  <si>
    <t>Замена  вентилятора в сборе агрегата "Lennox" с заменой</t>
  </si>
  <si>
    <t>фильтра</t>
  </si>
  <si>
    <t>10.2.206.</t>
  </si>
  <si>
    <t>Прочие работы</t>
  </si>
  <si>
    <t>10.2.207.</t>
  </si>
  <si>
    <t>Замена газового крана на газопроводе диаметром  до 32 мм</t>
  </si>
  <si>
    <t xml:space="preserve">                                                                                 40-50 мм</t>
  </si>
  <si>
    <t xml:space="preserve">(При работе с приставной лестницы в пунктах 1.2.210 - 1.2.214 </t>
  </si>
  <si>
    <t>применять коэф.1,2)</t>
  </si>
  <si>
    <t>10.2.208.</t>
  </si>
  <si>
    <t>Ремонт изолирующих фланцевых соединений с заменой двух</t>
  </si>
  <si>
    <t>соединение</t>
  </si>
  <si>
    <t>втулок</t>
  </si>
  <si>
    <t>(На каждые последующие две втулки применять коэф. 0,7)</t>
  </si>
  <si>
    <t>6.3.29.</t>
  </si>
  <si>
    <t xml:space="preserve">Ремонт изолирующих фланцевых соединений с заменой </t>
  </si>
  <si>
    <t>изолирующей прокладки</t>
  </si>
  <si>
    <t>6.3.30.</t>
  </si>
  <si>
    <t xml:space="preserve">Ремонт контрольно-измерительного пункта на трубопроводе, </t>
  </si>
  <si>
    <t>оборудованном медно-сульфатным электродом сравнения</t>
  </si>
  <si>
    <t>длительного действия</t>
  </si>
  <si>
    <t>6.3.31.</t>
  </si>
  <si>
    <t>1.4.1.1*</t>
  </si>
  <si>
    <t xml:space="preserve">                                                    СГ- 600   </t>
  </si>
  <si>
    <t xml:space="preserve">                                                    СГ- 800, СГ-1000</t>
  </si>
  <si>
    <t>Ремонт воздушной линии питания</t>
  </si>
  <si>
    <t>одна</t>
  </si>
  <si>
    <t>неиспр-сть</t>
  </si>
  <si>
    <t>6.3.37.</t>
  </si>
  <si>
    <t>Окраска шкафа</t>
  </si>
  <si>
    <t>шкаф</t>
  </si>
  <si>
    <t>6.3.38.</t>
  </si>
  <si>
    <t xml:space="preserve">Устранение повреждений шкафа поляризованной дренажной </t>
  </si>
  <si>
    <t>стенка</t>
  </si>
  <si>
    <t xml:space="preserve">установки  </t>
  </si>
  <si>
    <t>шкафа</t>
  </si>
  <si>
    <t>6.3.39.</t>
  </si>
  <si>
    <t xml:space="preserve">Устранение повреждений шкафа усиленной дренажной </t>
  </si>
  <si>
    <t>6.3.40.</t>
  </si>
  <si>
    <t>Устранение повреждений шкафа катодной установки с неуправ-</t>
  </si>
  <si>
    <t xml:space="preserve">ляемыми выпрямителями  </t>
  </si>
  <si>
    <t>6.3.41.</t>
  </si>
  <si>
    <t>Устранение повреждений шкафа катодной установки с управляе-</t>
  </si>
  <si>
    <t xml:space="preserve">мыми выпрямителями  </t>
  </si>
  <si>
    <t>6.3.42.</t>
  </si>
  <si>
    <t>Изготовление подставки из уголка</t>
  </si>
  <si>
    <t>подставка</t>
  </si>
  <si>
    <t>6.3.43.</t>
  </si>
  <si>
    <t xml:space="preserve">Техническое обслуживание расходомеров с переходом на </t>
  </si>
  <si>
    <t>байпас</t>
  </si>
  <si>
    <t>9.1.31.</t>
  </si>
  <si>
    <t xml:space="preserve">Техническое обслуживание сигнализатора загазованности </t>
  </si>
  <si>
    <t xml:space="preserve">сигнали- </t>
  </si>
  <si>
    <t>(кроме проверки контрольными смесями)</t>
  </si>
  <si>
    <t>затор</t>
  </si>
  <si>
    <t>Глава 2. ТЕКУЩИЙ И КАПИТАЛЬНЫЙ РЕМОНТ</t>
  </si>
  <si>
    <t>Себестои-</t>
  </si>
  <si>
    <t>измере-</t>
  </si>
  <si>
    <t>работы</t>
  </si>
  <si>
    <t xml:space="preserve"> мость,</t>
  </si>
  <si>
    <t>ния</t>
  </si>
  <si>
    <t>ед.измер.,</t>
  </si>
  <si>
    <t>9.2.1.</t>
  </si>
  <si>
    <t>Текущий ремонт газового оборудования котельной с котлом</t>
  </si>
  <si>
    <t>малой мощности с автоматикой</t>
  </si>
  <si>
    <t>(На каждый последующий котел применять к цене коэф. 0,25)</t>
  </si>
  <si>
    <t>9.2.2.</t>
  </si>
  <si>
    <t>(На каждый последующий котел применять к цене коэф. 0,22)</t>
  </si>
  <si>
    <t>9.2.3.</t>
  </si>
  <si>
    <t>средней мощности с автоматикой</t>
  </si>
  <si>
    <t>9.2.4.</t>
  </si>
  <si>
    <t>9.2.5.</t>
  </si>
  <si>
    <t>Текущий ремонт газового оборудования АВМ или АБЗ</t>
  </si>
  <si>
    <t>9.2.6.</t>
  </si>
  <si>
    <t>Текущий ремонт газового оборудования печей кирпичного или</t>
  </si>
  <si>
    <t>стекольного завода</t>
  </si>
  <si>
    <t>9.2.7.</t>
  </si>
  <si>
    <t>11.1.23.</t>
  </si>
  <si>
    <t>Изготовление штуцера "Вентури"</t>
  </si>
  <si>
    <t>11.1.24.</t>
  </si>
  <si>
    <t>Изготовление хвостовика газового узла ВПГ-18</t>
  </si>
  <si>
    <t>хвостовик</t>
  </si>
  <si>
    <t>11.1.25.</t>
  </si>
  <si>
    <t>Замена люка газового колодца при асфальто-бетонном покрытии</t>
  </si>
  <si>
    <t>люк</t>
  </si>
  <si>
    <t>5.3.38.</t>
  </si>
  <si>
    <t xml:space="preserve">                                                                                    51 - 100 мм</t>
  </si>
  <si>
    <t xml:space="preserve">                                                                                   св.300 мм</t>
  </si>
  <si>
    <t xml:space="preserve">(При врезке газопровода заготовкой применять коэф. 1,3; при </t>
  </si>
  <si>
    <t>обрезке газопровода без установки заглушки применять коэф.0,7)</t>
  </si>
  <si>
    <t>2.1.3.</t>
  </si>
  <si>
    <t>под давлением в сети при  диаметре до  25 мм</t>
  </si>
  <si>
    <t xml:space="preserve">                                                                     32- 40 мм</t>
  </si>
  <si>
    <t xml:space="preserve">                                                                     50 мм</t>
  </si>
  <si>
    <t>2.1.4.</t>
  </si>
  <si>
    <t xml:space="preserve">Врезка приспособлением ВПГ под газом вновь построенного </t>
  </si>
  <si>
    <t xml:space="preserve">                                               81 - 100 мм</t>
  </si>
  <si>
    <t xml:space="preserve">                                               св.300 мм</t>
  </si>
  <si>
    <t>4.2.7.</t>
  </si>
  <si>
    <t xml:space="preserve">Замена  футляра на подземном газопроводе с заливкой битумом </t>
  </si>
  <si>
    <t>концов футляра при диаметре до 200 мм</t>
  </si>
  <si>
    <t xml:space="preserve">                                               св.200 мм</t>
  </si>
  <si>
    <t>5.3.46.</t>
  </si>
  <si>
    <t xml:space="preserve">Замена вертикального футляра на надземном газопроводе с </t>
  </si>
  <si>
    <t xml:space="preserve">газового оборудования с автоматическим устройством после </t>
  </si>
  <si>
    <t xml:space="preserve">отключения на летний период </t>
  </si>
  <si>
    <t>(На каждый последующий аппарат применять коэф.0,75)</t>
  </si>
  <si>
    <t>9.1.8.</t>
  </si>
  <si>
    <t>То же, без автоматического устройства</t>
  </si>
  <si>
    <t>На каждый последующий аппарат применять коэф.0,75)</t>
  </si>
  <si>
    <t>9.1.9.</t>
  </si>
  <si>
    <t>Пуск в эксплуатацию (расконсервация) котельной с котлом</t>
  </si>
  <si>
    <t>дефектоск-т 6р</t>
  </si>
  <si>
    <t>Техническое обслуживание газоанализаторов  и сигнализатора природного газа  с контрольными  смесями</t>
  </si>
  <si>
    <t>Техническое обслуживание газоанализаторов  ЭТХ-1, СТХ-5А с контрольными смесями</t>
  </si>
  <si>
    <t>Техническое обслуживание шахтного интерферометра ШИ-10, ШИ-11</t>
  </si>
  <si>
    <t>4.2.9.1*</t>
  </si>
  <si>
    <t>58 - 168 мм</t>
  </si>
  <si>
    <t>219 -273 мм</t>
  </si>
  <si>
    <t>325 мм</t>
  </si>
  <si>
    <t>530 мм</t>
  </si>
  <si>
    <t>Просвечивание сварных швов при  помощи  источников излучения с диаметром трубы                      57мм</t>
  </si>
  <si>
    <t>многоквартирного жилого дома</t>
  </si>
  <si>
    <t>4.1.23.</t>
  </si>
  <si>
    <t>строительство газопровода и  монтаж газового оборудования</t>
  </si>
  <si>
    <t>жилого дома индивидуальной застройки</t>
  </si>
  <si>
    <t xml:space="preserve">                                                                                 200 мм</t>
  </si>
  <si>
    <t>7.2.27.</t>
  </si>
  <si>
    <t>Очистка от конденсата газового оборудования ГРП диаметром</t>
  </si>
  <si>
    <t>Изготовление штока для водяного узла КГИ-56 или ВПГ</t>
  </si>
  <si>
    <t>11.1.29.</t>
  </si>
  <si>
    <t>Изготовление фигурного штока ПГ-6</t>
  </si>
  <si>
    <t>11.1.30.</t>
  </si>
  <si>
    <t>Изготовление колпачков сальника водяной части</t>
  </si>
  <si>
    <t>10 шт.</t>
  </si>
  <si>
    <t>11.1.31.</t>
  </si>
  <si>
    <t>Изготовление трубы отвода горячей воды ВПГ</t>
  </si>
  <si>
    <t>труба</t>
  </si>
  <si>
    <t>11.1.32.</t>
  </si>
  <si>
    <t xml:space="preserve">Изготовление запальника к горелке ВПГ и КГИ </t>
  </si>
  <si>
    <t>11.1.33.</t>
  </si>
  <si>
    <t>Изготовление сопла запальника КГИ-56</t>
  </si>
  <si>
    <t>11.1.34.</t>
  </si>
  <si>
    <t>Изготовление тройника к водонагревателю проточному</t>
  </si>
  <si>
    <t>11.1.35.</t>
  </si>
  <si>
    <t>Изготовление обжимного кольца на горелку ВПГ</t>
  </si>
  <si>
    <t>кольцо</t>
  </si>
  <si>
    <t>11.1.36.</t>
  </si>
  <si>
    <t>Изготовление медной трубки для ВПГ-23 длиной 460 мм</t>
  </si>
  <si>
    <t xml:space="preserve">                                                                      длиной 520 мм</t>
  </si>
  <si>
    <t>11.1.37.</t>
  </si>
  <si>
    <t>Изготовление коллектора ВПГ</t>
  </si>
  <si>
    <t>коллектор</t>
  </si>
  <si>
    <t>11.1.38.</t>
  </si>
  <si>
    <t>Изготовление трубки к радиатору КГИ-56</t>
  </si>
  <si>
    <t>11.1.39.</t>
  </si>
  <si>
    <t>Изготовление радиатора для ВПГ или КГИ-56</t>
  </si>
  <si>
    <t>радиатор</t>
  </si>
  <si>
    <t>11.1.40.</t>
  </si>
  <si>
    <t xml:space="preserve">Изготовление накидной гайки М16х1,5 или 3/8" </t>
  </si>
  <si>
    <t>к радиатору КГИ-56</t>
  </si>
  <si>
    <t>гайка</t>
  </si>
  <si>
    <t>11.1.41.</t>
  </si>
  <si>
    <t>Пайка трубок к радиатору КГИ-56 и ВПГ-18</t>
  </si>
  <si>
    <t>11.1.42.</t>
  </si>
  <si>
    <t>Пайка калачей к радиатору КГИ-56 и ВПГ-18</t>
  </si>
  <si>
    <t>11.1.43.</t>
  </si>
  <si>
    <t xml:space="preserve">Замена штуцера на радиаторе ВПГ </t>
  </si>
  <si>
    <t>11.1.44.</t>
  </si>
  <si>
    <t>Замена обжимного кольца горелки ВПГ</t>
  </si>
  <si>
    <t>11.1.45.</t>
  </si>
  <si>
    <t>Ремонт газовых частей всех типов газовых колонок (сверле-</t>
  </si>
  <si>
    <t>ремонт</t>
  </si>
  <si>
    <t>ние отверстий под болты, нарезка резьбы, разборка,</t>
  </si>
  <si>
    <t>смазка, сборка)</t>
  </si>
  <si>
    <t>11.1.46.</t>
  </si>
  <si>
    <t>Ремонт газового узла КГИ-56:</t>
  </si>
  <si>
    <t xml:space="preserve">        ремонт хвостовика малой пробки, изготовление ручки</t>
  </si>
  <si>
    <t xml:space="preserve">        большой пробки</t>
  </si>
  <si>
    <t xml:space="preserve">        восстановление герметичности пробок газового узла</t>
  </si>
  <si>
    <t>11.1.47.</t>
  </si>
  <si>
    <t>Ремонт змеевика водонагревателя проточного со сваркой</t>
  </si>
  <si>
    <t>11.1.48.</t>
  </si>
  <si>
    <t xml:space="preserve">Очистка внутренней поверхности водопроводных трубок </t>
  </si>
  <si>
    <t>коэф. 1,2; при наличии коллекторов в разводке газопроводов</t>
  </si>
  <si>
    <t>в лестничных клетках или коридорах применять коэф. 1,5)</t>
  </si>
  <si>
    <t>10.1.31.</t>
  </si>
  <si>
    <t>Включение отопительной печи с автоматическим устройством</t>
  </si>
  <si>
    <t>(При проверке документации на ГРУ применять коэф.0,5)</t>
  </si>
  <si>
    <t>4.1.19.</t>
  </si>
  <si>
    <r>
      <t xml:space="preserve">Полное переоборудование </t>
    </r>
    <r>
      <rPr>
        <sz val="10"/>
        <rFont val="Arial Cyr"/>
        <charset val="204"/>
      </rPr>
      <t>легкового</t>
    </r>
    <r>
      <rPr>
        <sz val="10"/>
        <rFont val="Arial Cyr"/>
        <charset val="204"/>
      </rPr>
      <t xml:space="preserve"> автомобиля </t>
    </r>
  </si>
  <si>
    <t>марки Волга, Газель, УАЗ  **</t>
  </si>
  <si>
    <t xml:space="preserve">марки ВАЗ; Москвич газобаллонной  установкой сжиженного  </t>
  </si>
  <si>
    <t>газа   **</t>
  </si>
  <si>
    <t xml:space="preserve">То же,  автомобиля  среднего  класса </t>
  </si>
  <si>
    <t>То же,  грузового автомобиля  марки  ЗИЛ; ГАЗ</t>
  </si>
  <si>
    <t>То же,  автобуса марки ПАЗ</t>
  </si>
  <si>
    <r>
      <t xml:space="preserve">То же, </t>
    </r>
    <r>
      <rPr>
        <sz val="10"/>
        <rFont val="Arial Cyr"/>
        <charset val="204"/>
      </rPr>
      <t>автобуса</t>
    </r>
    <r>
      <rPr>
        <sz val="10"/>
        <rFont val="Arial Cyr"/>
        <charset val="204"/>
      </rPr>
      <t xml:space="preserve"> марки ЛАЗ</t>
    </r>
  </si>
  <si>
    <t>пружина</t>
  </si>
  <si>
    <t xml:space="preserve">                                                                                  мембраны</t>
  </si>
  <si>
    <t>7.3.6.</t>
  </si>
  <si>
    <t xml:space="preserve">Замена пружины предохранительно-запорного клапана ГРП при </t>
  </si>
  <si>
    <t>7.3.7.</t>
  </si>
  <si>
    <t>То же, при диаметре газопровода 101- 200 мм</t>
  </si>
  <si>
    <t>7.3.8.</t>
  </si>
  <si>
    <t xml:space="preserve">Замена  мембраны предохранительно-запорного клапана ГРП </t>
  </si>
  <si>
    <t>7.3.9.</t>
  </si>
  <si>
    <t>7.3.10.</t>
  </si>
  <si>
    <t xml:space="preserve">Замена  предохранительно-запорного клапана ГРП </t>
  </si>
  <si>
    <t>7.3.11.</t>
  </si>
  <si>
    <t>7.3.12.</t>
  </si>
  <si>
    <t xml:space="preserve">Ремонт пружинного сбросного клапана ГРП при замене: пружины </t>
  </si>
  <si>
    <t xml:space="preserve">                                                            мембраны</t>
  </si>
  <si>
    <t xml:space="preserve">                                                            резинового уплотнителя</t>
  </si>
  <si>
    <t>7.3.13.</t>
  </si>
  <si>
    <t>Ревизия фильтра типа ФВ  диаметром 50 мм</t>
  </si>
  <si>
    <t xml:space="preserve">                                                                100 мм</t>
  </si>
  <si>
    <t xml:space="preserve">                                                                200 мм</t>
  </si>
  <si>
    <t>7.3.14.</t>
  </si>
  <si>
    <t xml:space="preserve">Ревизия фильтра типа ФС  диаметром 50 мм </t>
  </si>
  <si>
    <t xml:space="preserve">                                                                300 мм</t>
  </si>
  <si>
    <t>7.3.15.</t>
  </si>
  <si>
    <t>Масляная  окраска   молниеприемника и  токоотводов  ГРП</t>
  </si>
  <si>
    <t xml:space="preserve">                                                         при  одной окраске</t>
  </si>
  <si>
    <r>
      <t>м</t>
    </r>
    <r>
      <rPr>
        <vertAlign val="superscript"/>
        <sz val="10"/>
        <rFont val="Arial Cyr"/>
        <family val="2"/>
        <charset val="204"/>
      </rPr>
      <t>2</t>
    </r>
    <r>
      <rPr>
        <sz val="10"/>
        <rFont val="Arial Cyr"/>
        <charset val="204"/>
      </rPr>
      <t xml:space="preserve"> окраш.</t>
    </r>
  </si>
  <si>
    <t>поверхности</t>
  </si>
  <si>
    <t xml:space="preserve">                                                         при двух окрасках</t>
  </si>
  <si>
    <t>7.3.16.</t>
  </si>
  <si>
    <t>Замена регулятора давления ШРП с регулятором типа РД-32М</t>
  </si>
  <si>
    <t xml:space="preserve">                                                                                    РД-50М</t>
  </si>
  <si>
    <t>7.3.17.</t>
  </si>
  <si>
    <t>Ремонт электромагнитной катушки ГК-17М</t>
  </si>
  <si>
    <t>11.1.74.</t>
  </si>
  <si>
    <t>Изготовление вытяжки для отопительного котла</t>
  </si>
  <si>
    <t>вытяжка</t>
  </si>
  <si>
    <t>11.1.75.</t>
  </si>
  <si>
    <t>Изготовление зонта-флюгарки</t>
  </si>
  <si>
    <t>зонт</t>
  </si>
  <si>
    <t>11.1.76.</t>
  </si>
  <si>
    <t>Капитальный ремонт отопительного котла АГВ, АОГВ</t>
  </si>
  <si>
    <t>Газовые горелки для отопительных печей</t>
  </si>
  <si>
    <t>11.1.77.</t>
  </si>
  <si>
    <t>Изготовление сопла горелки печной или ГПТ-2М</t>
  </si>
  <si>
    <t>11.1.78.</t>
  </si>
  <si>
    <t>Изготовление регулирующей шайбы горелки ГПТ-2М</t>
  </si>
  <si>
    <t>шайба</t>
  </si>
  <si>
    <t>катодной установки на сложных электронных схемах</t>
  </si>
  <si>
    <t>6.1.35.</t>
  </si>
  <si>
    <t>неавтоматической катодной станции</t>
  </si>
  <si>
    <t>6.1.36.</t>
  </si>
  <si>
    <t>приятий</t>
  </si>
  <si>
    <t>населения</t>
  </si>
  <si>
    <t>чел.ч</t>
  </si>
  <si>
    <t>(без НДС)</t>
  </si>
  <si>
    <t>(c НДС)</t>
  </si>
  <si>
    <t>1.1.1.</t>
  </si>
  <si>
    <t>объект</t>
  </si>
  <si>
    <t xml:space="preserve">тельной системы поселка городского типа или микрорайона </t>
  </si>
  <si>
    <t>города с населением до 50 тыс.жителей</t>
  </si>
  <si>
    <t>1.1.2.</t>
  </si>
  <si>
    <t>То же, с диаметра 200 мм на 100 мм</t>
  </si>
  <si>
    <t>Глава 2.  РЕМОНТ ИЗМЕРИТЕЛЬНЫХ ПРИБОРОВ И СРЕДСТВ АВТОМАТИКИ</t>
  </si>
  <si>
    <t>11.2.1.</t>
  </si>
  <si>
    <t>Средний ремонт бытовых счетчиков газа</t>
  </si>
  <si>
    <r>
      <t xml:space="preserve">          G-2,5 до 4 м</t>
    </r>
    <r>
      <rPr>
        <vertAlign val="superscript"/>
        <sz val="10"/>
        <rFont val="Arial Cyr"/>
        <family val="2"/>
        <charset val="204"/>
      </rPr>
      <t>3</t>
    </r>
    <r>
      <rPr>
        <sz val="10"/>
        <rFont val="Arial Cyr"/>
        <family val="2"/>
        <charset val="204"/>
      </rPr>
      <t>/ч</t>
    </r>
  </si>
  <si>
    <r>
      <t xml:space="preserve">          G-4 до 6 м</t>
    </r>
    <r>
      <rPr>
        <vertAlign val="superscript"/>
        <sz val="10"/>
        <rFont val="Arial Cyr"/>
        <family val="2"/>
        <charset val="204"/>
      </rPr>
      <t>3</t>
    </r>
    <r>
      <rPr>
        <sz val="10"/>
        <rFont val="Arial Cyr"/>
        <family val="2"/>
        <charset val="204"/>
      </rPr>
      <t>/ч</t>
    </r>
  </si>
  <si>
    <r>
      <t xml:space="preserve">          G-6 до 10 м</t>
    </r>
    <r>
      <rPr>
        <vertAlign val="superscript"/>
        <sz val="10"/>
        <rFont val="Arial Cyr"/>
        <family val="2"/>
        <charset val="204"/>
      </rPr>
      <t>3</t>
    </r>
    <r>
      <rPr>
        <sz val="10"/>
        <rFont val="Arial Cyr"/>
        <family val="2"/>
        <charset val="204"/>
      </rPr>
      <t>/ч</t>
    </r>
  </si>
  <si>
    <t>11.2.2.</t>
  </si>
  <si>
    <t>Средний ремонт счетчиков газа типа:</t>
  </si>
  <si>
    <t xml:space="preserve">        РГ-40</t>
  </si>
  <si>
    <t xml:space="preserve">        РГ-100 (Тургас-100)</t>
  </si>
  <si>
    <t xml:space="preserve">        РГ-250 (Тургас-200)</t>
  </si>
  <si>
    <t xml:space="preserve">        РГ-400 (Тургас-400)</t>
  </si>
  <si>
    <t xml:space="preserve">        РГ-600 (Тургас-800)</t>
  </si>
  <si>
    <t xml:space="preserve">        РГ-1000</t>
  </si>
  <si>
    <t>11.2.3.</t>
  </si>
  <si>
    <t xml:space="preserve">Капитальный ремонт счетчиков газа типа: </t>
  </si>
  <si>
    <t>11.2.4.</t>
  </si>
  <si>
    <t>Текущий ремонт переносных газоанализаторов типа</t>
  </si>
  <si>
    <t>ЭТХ-1, СТХ-5, МСМ-2К, ТС-92, ПГФ и др.</t>
  </si>
  <si>
    <t>11.2.5.</t>
  </si>
  <si>
    <t>Капитальный ремонт переносных газоанализаторов типа</t>
  </si>
  <si>
    <t>11.2.6.</t>
  </si>
  <si>
    <t>Текущий ремонт стационарных газосигнализаторов</t>
  </si>
  <si>
    <r>
      <t xml:space="preserve">Монтаж анодного </t>
    </r>
    <r>
      <rPr>
        <sz val="10"/>
        <rFont val="Arial Cyr"/>
        <charset val="204"/>
      </rPr>
      <t>горизонтального</t>
    </r>
    <r>
      <rPr>
        <sz val="10"/>
        <rFont val="Arial Cyr"/>
        <charset val="204"/>
      </rPr>
      <t xml:space="preserve"> заземлителя из углеграфи-</t>
    </r>
  </si>
  <si>
    <t>товых труб при длине электродов и труб до 3 м</t>
  </si>
  <si>
    <r>
      <t>(На каждый последующий электрод в пунктах</t>
    </r>
    <r>
      <rPr>
        <sz val="10"/>
        <color indexed="10"/>
        <rFont val="Arial Cyr"/>
        <family val="2"/>
        <charset val="204"/>
      </rPr>
      <t xml:space="preserve"> </t>
    </r>
    <r>
      <rPr>
        <sz val="10"/>
        <color indexed="8"/>
        <rFont val="Arial Cyr"/>
        <family val="2"/>
        <charset val="204"/>
      </rPr>
      <t>6.1.48 и 6.1.49</t>
    </r>
  </si>
  <si>
    <t>6.1.49.</t>
  </si>
  <si>
    <t>То же, при длине электродов и труб до 6 м</t>
  </si>
  <si>
    <t>6.1.50.</t>
  </si>
  <si>
    <t xml:space="preserve"> поперечных перемычек</t>
  </si>
  <si>
    <t>6.1.31.</t>
  </si>
  <si>
    <t>Присоединение потенциалоуравнивающих электроперемычек</t>
  </si>
  <si>
    <t>6.1.32.</t>
  </si>
  <si>
    <t>Предустановочный контроль оборудования преобразователей</t>
  </si>
  <si>
    <t xml:space="preserve">блок ЭЗУ </t>
  </si>
  <si>
    <t xml:space="preserve">(При выполнении дополнительных работ, связанных с очисткой </t>
  </si>
  <si>
    <t>крышки ковера от снега и льда в пунктах 5.1.7 - 5.1.12 применять</t>
  </si>
  <si>
    <t xml:space="preserve"> коэф.1,2)</t>
  </si>
  <si>
    <t>5.1.8.</t>
  </si>
  <si>
    <t>8.1.13.</t>
  </si>
  <si>
    <t>Техническое обслуживание редукционной головки  резервуар-</t>
  </si>
  <si>
    <t>редукцион.</t>
  </si>
  <si>
    <t>ной установки</t>
  </si>
  <si>
    <t>головка</t>
  </si>
  <si>
    <t>8.1.14.</t>
  </si>
  <si>
    <t>Техническое обслуживание испарителя типа РЭП</t>
  </si>
  <si>
    <t>испаритель</t>
  </si>
  <si>
    <t>8.1.15.</t>
  </si>
  <si>
    <t>гидрозатвор</t>
  </si>
  <si>
    <t>5.1.10.</t>
  </si>
  <si>
    <t>Проверка технического состояния конденсатосборника без</t>
  </si>
  <si>
    <t>конденсато-</t>
  </si>
  <si>
    <t>удаления конденсата</t>
  </si>
  <si>
    <t>сборник</t>
  </si>
  <si>
    <t>5.1.11.</t>
  </si>
  <si>
    <t xml:space="preserve">Проверка технического состояния конденсатосборника  </t>
  </si>
  <si>
    <t>2.4.4.1*</t>
  </si>
  <si>
    <t xml:space="preserve">Выключение плиты ресторанной или котла варочного после </t>
  </si>
  <si>
    <t>сезонной работы пищеблока</t>
  </si>
  <si>
    <t>(котел)</t>
  </si>
  <si>
    <t>(На каждую послед. плиту (котел) применять коэф. 0,85)</t>
  </si>
  <si>
    <t xml:space="preserve">1 Работы по техническому обслуживанию и ремонту по заявкам газопроводов и газового оборудования </t>
  </si>
  <si>
    <t xml:space="preserve">    выполняет слесарь по эксплуатации и ремонту газового оборудования.</t>
  </si>
  <si>
    <t>2 При техническом обслуживании плит повышенной комфортности или импортного производства</t>
  </si>
  <si>
    <t xml:space="preserve">    в главах 1 и  2 настоящего раздела применять к цене коэффициент 1,25.</t>
  </si>
  <si>
    <t>Глава 2. РЕМОНТ ПО ЗАЯВКАМ</t>
  </si>
  <si>
    <t>ед.изм,</t>
  </si>
  <si>
    <t>Вызов слесаря для выполнения ремонта</t>
  </si>
  <si>
    <t>вызов</t>
  </si>
  <si>
    <t>слесарь 3-4 р.</t>
  </si>
  <si>
    <t>Плита газовая и газобаллонная установка</t>
  </si>
  <si>
    <t>10.2.1.</t>
  </si>
  <si>
    <t>7.4.2.</t>
  </si>
  <si>
    <t>Проверка плотности всех соединений газопроводов и арматуры</t>
  </si>
  <si>
    <t>7.4.3.</t>
  </si>
  <si>
    <t>Проверка пределов регулирования давления и стабильности</t>
  </si>
  <si>
    <t>работы регулятора при изменении расхода газа</t>
  </si>
  <si>
    <t>7.4.4.</t>
  </si>
  <si>
    <t>Проверка пределов срабатывания предохранительно-запорных</t>
  </si>
  <si>
    <t>и сбросных клапанов</t>
  </si>
  <si>
    <t>7.4.5.</t>
  </si>
  <si>
    <t>Проверка перепада давления на фильтре</t>
  </si>
  <si>
    <t>7.4.6.</t>
  </si>
  <si>
    <t>Проверка сроков государственной метрологической поверки</t>
  </si>
  <si>
    <t>контрольно-измерительных приборов и узлов учета газа</t>
  </si>
  <si>
    <t>7.4.7.</t>
  </si>
  <si>
    <t>Визуальный и измерительный контроль оборудования</t>
  </si>
  <si>
    <t>7.4.8.</t>
  </si>
  <si>
    <t>Акустико-эмиссионный (АЭ) контроль оборудования и газопрово-</t>
  </si>
  <si>
    <t>дов ГРП с проверкой на герметичность внутреннюю герметич-</t>
  </si>
  <si>
    <t xml:space="preserve">ность ответственного оборудования, а также с проверкой на </t>
  </si>
  <si>
    <t>прочность</t>
  </si>
  <si>
    <t>7.4.9.</t>
  </si>
  <si>
    <t>Неразрушающий контроль отбракованных сварных соединений</t>
  </si>
  <si>
    <t>АЭ-методом контроля, радиографическим методом контроля</t>
  </si>
  <si>
    <t>7.4.10.</t>
  </si>
  <si>
    <t>Анализ технического состояния ГРП, составление заключения</t>
  </si>
  <si>
    <t>экспертизы промышленной безопасности</t>
  </si>
  <si>
    <t>7.4.11.</t>
  </si>
  <si>
    <t>7.4.12.</t>
  </si>
  <si>
    <t>7.4.13.</t>
  </si>
  <si>
    <t>7.4.14.</t>
  </si>
  <si>
    <t>7.4.15.</t>
  </si>
  <si>
    <t>Изготовление мембраны для 50-литровых баллонов</t>
  </si>
  <si>
    <t>11.1.86.</t>
  </si>
  <si>
    <t>Изготовление заглушки к 50-литровым баллонам</t>
  </si>
  <si>
    <t>11.1.87.</t>
  </si>
  <si>
    <t xml:space="preserve">Изготовление штуцера или спецштуцера </t>
  </si>
  <si>
    <t>11.1.88.</t>
  </si>
  <si>
    <t>Изготовление хомута к газобаллонной установке</t>
  </si>
  <si>
    <t>хомут</t>
  </si>
  <si>
    <t>11.1.89.</t>
  </si>
  <si>
    <t>Изготовление уплотнительного кольца ВБК-10</t>
  </si>
  <si>
    <t>упл.кольцо</t>
  </si>
  <si>
    <t>11.1.90.</t>
  </si>
  <si>
    <t>Изготовление штока вентиля ВБК-10</t>
  </si>
  <si>
    <t>11.1.91.</t>
  </si>
  <si>
    <t>Изготовление шкафа для двух газовых баллонов</t>
  </si>
  <si>
    <t>11.1.92.</t>
  </si>
  <si>
    <t>Замена  отопительного  котла с новой  подводкой  газопровода</t>
  </si>
  <si>
    <t>и пуском газа</t>
  </si>
  <si>
    <t>2.4.24.</t>
  </si>
  <si>
    <t xml:space="preserve">Примечание - Работы по разделу 8 (главы 1 - 3) выполняет слесарь по эксплуатации и ремонту газового оборудования. </t>
  </si>
  <si>
    <t>Глава 2. ТЕКУЩИЙ И КАПИТАЛЬНЫЙ РЕМОНТ  РЕЗЕРВУАРНЫХ И ГАЗОБАЛЛОННЫХ УСТАНОВОК</t>
  </si>
  <si>
    <t>8.2.1.</t>
  </si>
  <si>
    <t xml:space="preserve">Ремонт регулятора давления газа типа РД групповой баллонной </t>
  </si>
  <si>
    <t xml:space="preserve">установки при замене мембраны </t>
  </si>
  <si>
    <t>8.2.2.</t>
  </si>
  <si>
    <t>То же, при замене пружины</t>
  </si>
  <si>
    <t>8.2.3.</t>
  </si>
  <si>
    <t>Замена регулятора давления типа РД групповой баллонной</t>
  </si>
  <si>
    <t>8.2.4.</t>
  </si>
  <si>
    <t>Ремонт сбросного клапана групповой баллонной установки при</t>
  </si>
  <si>
    <t>замене мембраны</t>
  </si>
  <si>
    <t>8.2.5.</t>
  </si>
  <si>
    <t>8.2.6.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</si>
  <si>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</si>
  <si>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</si>
  <si>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</si>
  <si>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</si>
  <si>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>11.1.108.</t>
  </si>
  <si>
    <t>Изготовление участка перехода для гофрированного отвода</t>
  </si>
  <si>
    <r>
      <t xml:space="preserve">жестянщ. </t>
    </r>
    <r>
      <rPr>
        <sz val="9"/>
        <rFont val="Arial Cyr"/>
        <family val="2"/>
        <charset val="204"/>
      </rPr>
      <t>4 р.</t>
    </r>
    <r>
      <rPr>
        <sz val="8"/>
        <rFont val="Arial Cyr"/>
        <family val="2"/>
        <charset val="204"/>
      </rPr>
      <t xml:space="preserve"> </t>
    </r>
  </si>
  <si>
    <t>11.1.109.</t>
  </si>
  <si>
    <t>Изготовление участка перехода для отопительного котла</t>
  </si>
  <si>
    <t>11.1.110.</t>
  </si>
  <si>
    <t>Изготовление отвода диаметром 130 мм</t>
  </si>
  <si>
    <t>11.1.111.</t>
  </si>
  <si>
    <t>Изготовление гофрированного отвода</t>
  </si>
  <si>
    <t>11.1.112.</t>
  </si>
  <si>
    <t>подземного газопровода протяженностью до 5 км</t>
  </si>
  <si>
    <t>1.2.37.</t>
  </si>
  <si>
    <t>(На каждые дополнительные 5 км свыше 10 км цена увеличи-</t>
  </si>
  <si>
    <t>вается на 50 %)</t>
  </si>
  <si>
    <t>1.2.38.</t>
  </si>
  <si>
    <t xml:space="preserve">Пересогласование проекта строительства ГРП </t>
  </si>
  <si>
    <t>между сооружением и вспомогательным электродом сравнения</t>
  </si>
  <si>
    <t>6.2.21.</t>
  </si>
  <si>
    <t xml:space="preserve">Определение  наличия блуждающих  токов  в земле  при </t>
  </si>
  <si>
    <t xml:space="preserve">измерении "земля - земля" </t>
  </si>
  <si>
    <t>6.2.22.</t>
  </si>
  <si>
    <t xml:space="preserve">Определение   наличия  блуждающих  токов  в земле  при </t>
  </si>
  <si>
    <t xml:space="preserve">измерении  "земля - металлическое сооружение" </t>
  </si>
  <si>
    <t>6.2.23.</t>
  </si>
  <si>
    <t xml:space="preserve">Определение коррозионной агрессивности грунта по плотности </t>
  </si>
  <si>
    <t>катодного тока</t>
  </si>
  <si>
    <t>6.2.24.</t>
  </si>
  <si>
    <t xml:space="preserve">Определение коррозионной агрессивности грунта по удельному </t>
  </si>
  <si>
    <t>электрическому сопротивлению в лабораторных условиях</t>
  </si>
  <si>
    <t>6.2.25.</t>
  </si>
  <si>
    <t>Определение величины и направления тока в трубопроводе</t>
  </si>
  <si>
    <t>измерение</t>
  </si>
  <si>
    <t>6.2.26.</t>
  </si>
  <si>
    <t xml:space="preserve">Проверка исправности изолирующего  фланцевого (муфтового) </t>
  </si>
  <si>
    <t>соединения на  вводах газопровода с выдачей заключения</t>
  </si>
  <si>
    <t>6.2.27.</t>
  </si>
  <si>
    <t xml:space="preserve">Проверка исправности электроперемычек с выдачей заключения </t>
  </si>
  <si>
    <t>6.2.28.</t>
  </si>
  <si>
    <t>Проверка исправности контрольно-измерительного пункта, обору-</t>
  </si>
  <si>
    <t>дованного медносульфатным электродом сравнения</t>
  </si>
  <si>
    <t>6.2.29.</t>
  </si>
  <si>
    <t xml:space="preserve">Технический осмотр протекторной защиты при измерении </t>
  </si>
  <si>
    <t>протекторн.</t>
  </si>
  <si>
    <t>стальным электродом сравнения - не применяется</t>
  </si>
  <si>
    <t>защита</t>
  </si>
  <si>
    <t>6.2.30.</t>
  </si>
  <si>
    <t>Технический осмотр протекторной защиты</t>
  </si>
  <si>
    <t>6.2.31.</t>
  </si>
  <si>
    <t>Технический осмотр автоматической станции катодной защиты</t>
  </si>
  <si>
    <t>на сложных электронных схемах</t>
  </si>
  <si>
    <t xml:space="preserve">(В состав работ включено измерение разности потенциалов </t>
  </si>
  <si>
    <t>"сооружение-земля" в точке дренирования, при большем количе-</t>
  </si>
  <si>
    <r>
      <t>стве измерений в пп. 6</t>
    </r>
    <r>
      <rPr>
        <sz val="10"/>
        <color indexed="8"/>
        <rFont val="Arial Cyr"/>
        <family val="2"/>
        <charset val="204"/>
      </rPr>
      <t>.2.31 - 6.2.33</t>
    </r>
    <r>
      <rPr>
        <sz val="10"/>
        <color indexed="29"/>
        <rFont val="Arial Cyr"/>
        <family val="2"/>
        <charset val="204"/>
      </rPr>
      <t xml:space="preserve"> </t>
    </r>
    <r>
      <rPr>
        <sz val="10"/>
        <rFont val="Arial Cyr"/>
        <charset val="204"/>
      </rPr>
      <t xml:space="preserve"> добавлять цену п.6.2.3)</t>
    </r>
  </si>
  <si>
    <t>6.2.32.</t>
  </si>
  <si>
    <t>на электронных схемах средней сложности</t>
  </si>
  <si>
    <t>6.2.33.</t>
  </si>
  <si>
    <t>Технический осмотр неавтоматической станции  катодной защиты</t>
  </si>
  <si>
    <t>6.2.34.</t>
  </si>
  <si>
    <t xml:space="preserve">Технический осмотр усиленной дренажной установки на сложных </t>
  </si>
  <si>
    <t xml:space="preserve">электронных схемах </t>
  </si>
  <si>
    <t xml:space="preserve">места подключения до прибора многоквартирного жилого дома </t>
  </si>
  <si>
    <t>1.2.53.</t>
  </si>
  <si>
    <t>1.2.54.</t>
  </si>
  <si>
    <t xml:space="preserve">от места подключения до прибора многоквартирного жилого дома </t>
  </si>
  <si>
    <t>лазерной установкой "Искатель" с помощью передвижной</t>
  </si>
  <si>
    <t>лаборатории</t>
  </si>
  <si>
    <t>5.2.6.</t>
  </si>
  <si>
    <t>Контроль качества  изоляционного покрытия  в местах врезок и</t>
  </si>
  <si>
    <t xml:space="preserve">шурфах  приборным методом обследования при диаметре </t>
  </si>
  <si>
    <t>место врезки</t>
  </si>
  <si>
    <t>газопровода до 100 мм</t>
  </si>
  <si>
    <t>(шурф)</t>
  </si>
  <si>
    <t xml:space="preserve">                      101 - 300 мм</t>
  </si>
  <si>
    <t xml:space="preserve">                      св. 300 мм</t>
  </si>
  <si>
    <t xml:space="preserve">Примечание - При наличии на трассе подземного (уличного) газопровода в зоне 15 м по обе стороны  интенсивного движения   </t>
  </si>
  <si>
    <t xml:space="preserve">                        автотранспорта, электротранспорта, линий электропередач, радиолиний, кабелей связи, электрических кабелей,</t>
  </si>
  <si>
    <t xml:space="preserve">                        водоводов, теплотрассы, канализации  в пунктах  5.2.1. -  5.2.4  применять коэф.2,0. </t>
  </si>
  <si>
    <t>Глава 3. ТЕКУЩИЙ  И  КАПИТАЛЬНЫЙ  РЕМОНТ  ГАЗОПРОВОДОВ</t>
  </si>
  <si>
    <t>5.3.1.</t>
  </si>
  <si>
    <t xml:space="preserve">Восстановление вручную поврежденных мест защитного </t>
  </si>
  <si>
    <t>2.2.29.</t>
  </si>
  <si>
    <t xml:space="preserve">Пробивка отверстий  шлямбуром под крепление в стене здания </t>
  </si>
  <si>
    <t>отверстие</t>
  </si>
  <si>
    <t>2.2.30.</t>
  </si>
  <si>
    <t>Оформление исполнительно-технической документации на</t>
  </si>
  <si>
    <t xml:space="preserve">газификацию жилого дома индивидуальной застройки </t>
  </si>
  <si>
    <t>(С выездом на место обследования применять коэф. 1,5)</t>
  </si>
  <si>
    <t>2.4.34.</t>
  </si>
  <si>
    <t>Оформление исполнительно-технической документации на монтаж</t>
  </si>
  <si>
    <t>газового счетчика с выездом на место обследования</t>
  </si>
  <si>
    <t xml:space="preserve">РАЗДЕЛ 3. ПУСКО-НАЛАДОЧНЫЕ РАБОТЫ, ПРИЕМКА И ВВОД В ЭКСПЛУАТАЦИЮ ОБЪЕКТОВ </t>
  </si>
  <si>
    <t xml:space="preserve">ГАЗОРАСПРЕДЕЛИТЕЛЬНОЙ СИСТЕМЫ   </t>
  </si>
  <si>
    <t>3.1.</t>
  </si>
  <si>
    <t xml:space="preserve">Прием в эксплуатацию вновь построенного газопровода </t>
  </si>
  <si>
    <t xml:space="preserve"> 3.2.</t>
  </si>
  <si>
    <t>Прием в эксплуатацию ГРП (ГРУ) при одной нитке газопровода</t>
  </si>
  <si>
    <t>3.3.</t>
  </si>
  <si>
    <t>То же, при двух нитках газопровода</t>
  </si>
  <si>
    <t>(При трех нитках применять коэф.1,3)</t>
  </si>
  <si>
    <t>3.4.</t>
  </si>
  <si>
    <t>То же, газифицированной котельной</t>
  </si>
  <si>
    <t>3.5.</t>
  </si>
  <si>
    <t xml:space="preserve">Прием в эксплуатацию технологической газоиспользущей установки </t>
  </si>
  <si>
    <t>предприятия</t>
  </si>
  <si>
    <t>3.6.</t>
  </si>
  <si>
    <t xml:space="preserve">Прием в эксплуатацию газопровода и газового оборудования </t>
  </si>
  <si>
    <t>общественного здания производственного назначения, административ-</t>
  </si>
  <si>
    <t>ного, общественного здания</t>
  </si>
  <si>
    <t>6.2.42.</t>
  </si>
  <si>
    <t>ческой ЭЗУ на электронных схемах средней сложности</t>
  </si>
  <si>
    <t>6.2.43.</t>
  </si>
  <si>
    <t xml:space="preserve">   понижающих коэффициентов исходя из объема вносимых изменений (корректировок).</t>
  </si>
  <si>
    <t xml:space="preserve">                                                             201 - 300 мм</t>
  </si>
  <si>
    <t xml:space="preserve">                                                             301 - 500 мм</t>
  </si>
  <si>
    <t xml:space="preserve">                                                             св. 500 мм</t>
  </si>
  <si>
    <t>5.3.16.</t>
  </si>
  <si>
    <t>Замена прокладок задвижки на газопроводе низкого давления</t>
  </si>
  <si>
    <t xml:space="preserve">с  диаметром газопровода до 100 мм </t>
  </si>
  <si>
    <t xml:space="preserve">                                            101 - 200 мм</t>
  </si>
  <si>
    <t xml:space="preserve">                                             св. 200 мм</t>
  </si>
  <si>
    <t>5.3.17.</t>
  </si>
  <si>
    <t>Замена сальниковой набивки на задвижке  газопровода высокого</t>
  </si>
  <si>
    <t>(среднего) давления с диаметром до 200 мм</t>
  </si>
  <si>
    <t xml:space="preserve">                                                          201 - 500 мм</t>
  </si>
  <si>
    <t xml:space="preserve">                                                          св. 500 мм</t>
  </si>
  <si>
    <t>5.3.18.</t>
  </si>
  <si>
    <t>Замена сальниковой набивки на задвижке газопровода низкого</t>
  </si>
  <si>
    <t>давления с диаметром до 200 мм</t>
  </si>
  <si>
    <t xml:space="preserve">                                       св. 200 мм</t>
  </si>
  <si>
    <t>5.3.19.</t>
  </si>
  <si>
    <t>Ремонт задвижки на газопроводе высокого (среднего)  давления</t>
  </si>
  <si>
    <t xml:space="preserve">                                      св. 500 мм</t>
  </si>
  <si>
    <t xml:space="preserve">(В пунктах 5.3.19 и 5.3.20 при выполнении работ, связанных со </t>
  </si>
  <si>
    <t xml:space="preserve"> пункт 5.3.39; при работе с приставной лестницы применять </t>
  </si>
  <si>
    <t>коэф.1,2; в колодце - коэф.1,4)</t>
  </si>
  <si>
    <t>5.3.20.</t>
  </si>
  <si>
    <t xml:space="preserve">Ремонт задвижки на газопроводе низкого давления с диаметром </t>
  </si>
  <si>
    <t xml:space="preserve">                    101 - 200 мм</t>
  </si>
  <si>
    <t xml:space="preserve">                    св. 200 мм</t>
  </si>
  <si>
    <t>5.3.21.</t>
  </si>
  <si>
    <t>Замена изолирующих втулок во фланцевых соединениях</t>
  </si>
  <si>
    <t>газопровода при диаметре до 100 мм</t>
  </si>
  <si>
    <t xml:space="preserve">                                      101 - 300 мм</t>
  </si>
  <si>
    <r>
      <t>Резервуары объемом от 50 до 100 м</t>
    </r>
    <r>
      <rPr>
        <b/>
        <vertAlign val="superscript"/>
        <sz val="10"/>
        <rFont val="Arial Cyr"/>
        <charset val="204"/>
      </rPr>
      <t>3</t>
    </r>
  </si>
  <si>
    <t>8.4.8.</t>
  </si>
  <si>
    <t>8.4.9.</t>
  </si>
  <si>
    <t>8.4.10.</t>
  </si>
  <si>
    <t>8.4.11.</t>
  </si>
  <si>
    <t>8.4.12.</t>
  </si>
  <si>
    <t>8.4.13.</t>
  </si>
  <si>
    <t>8.4.14.</t>
  </si>
  <si>
    <t xml:space="preserve">                                                                                    101 - 200 мм</t>
  </si>
  <si>
    <t xml:space="preserve">                                                                                    201 - 300 мм</t>
  </si>
  <si>
    <t xml:space="preserve">                                                                                    301 - 400 мм</t>
  </si>
  <si>
    <t xml:space="preserve">                                                                                    401 - 500 мм</t>
  </si>
  <si>
    <t xml:space="preserve">                                                                                    св. 500 мм</t>
  </si>
  <si>
    <t xml:space="preserve">(При врезке с отключением газопровода высокого (среднего)  </t>
  </si>
  <si>
    <t xml:space="preserve">давления всех диаметров  применять коэф.1,15; с понижением </t>
  </si>
  <si>
    <t xml:space="preserve">давления  или при врезке заготовкой применять коэф.1,3; при </t>
  </si>
  <si>
    <t xml:space="preserve">обрезке газопровода без установки заглушки применять коэф.0,8) </t>
  </si>
  <si>
    <t>2.1.2.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</si>
  <si>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</si>
  <si>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</si>
  <si>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</si>
  <si>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</si>
  <si>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</si>
  <si>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 xml:space="preserve">                                                            25 - 40 мм</t>
  </si>
  <si>
    <t xml:space="preserve">                                                            50 мм</t>
  </si>
  <si>
    <t>10.2.221.</t>
  </si>
  <si>
    <t>Смазка газового крана диаметром до 15 мм</t>
  </si>
  <si>
    <t>10.2.222.</t>
  </si>
  <si>
    <t>6.3.4.</t>
  </si>
  <si>
    <t>Демонтаж установки поляризованного дренажа массой св.100 кг</t>
  </si>
  <si>
    <t>6.3.5.</t>
  </si>
  <si>
    <t xml:space="preserve">Демонтаж станции катодной защиты при массе до 100 кг </t>
  </si>
  <si>
    <t>6.3.6.</t>
  </si>
  <si>
    <t xml:space="preserve">Демонтаж станции катодной защиты при массе св.100 кг </t>
  </si>
  <si>
    <t>6.3.7.</t>
  </si>
  <si>
    <t xml:space="preserve">Внешний осмотр автоматической ЭЗУ  с составлением дефектной </t>
  </si>
  <si>
    <t>ведомости</t>
  </si>
  <si>
    <t>6.3.8.</t>
  </si>
  <si>
    <t xml:space="preserve">Внешний осмотр неавтоматической ЭЗУ  с составлением дефект- </t>
  </si>
  <si>
    <t xml:space="preserve">ной ведомости </t>
  </si>
  <si>
    <t>6.3.9.</t>
  </si>
  <si>
    <t xml:space="preserve">Ремонт электронного (электромагнитного) блока управления </t>
  </si>
  <si>
    <t>ЭЗУ при количестве заменяемых деталей  до 2</t>
  </si>
  <si>
    <t xml:space="preserve">                                                                 до  5</t>
  </si>
  <si>
    <t xml:space="preserve">                                                                 до  8</t>
  </si>
  <si>
    <t xml:space="preserve">                                                                 до  10</t>
  </si>
  <si>
    <t>6.3.10.</t>
  </si>
  <si>
    <t xml:space="preserve">Ремонт питающего трансформатора блока управления ЭЗУ на </t>
  </si>
  <si>
    <t>трансформ.</t>
  </si>
  <si>
    <t>сложных электронных схемах</t>
  </si>
  <si>
    <t>6.3.11.</t>
  </si>
  <si>
    <t>Ремонт питающего трансформатора блока управления неавтома-</t>
  </si>
  <si>
    <t>То же, при установке двух плит, двух водонагревателей и двух</t>
  </si>
  <si>
    <r>
      <t xml:space="preserve">(При установке газового счетчика </t>
    </r>
    <r>
      <rPr>
        <sz val="10"/>
        <color indexed="8"/>
        <rFont val="Arial Cyr"/>
        <charset val="204"/>
      </rPr>
      <t>применять коэф.1,03, двух счетчиков</t>
    </r>
  </si>
  <si>
    <t>3.47.</t>
  </si>
  <si>
    <t xml:space="preserve">Врезка или обрезка (с заглушкой) надземного газопровода низкого </t>
  </si>
  <si>
    <t xml:space="preserve">давления с отключением  давления в сети при диаметре   до 25 мм </t>
  </si>
  <si>
    <t xml:space="preserve">  </t>
  </si>
  <si>
    <t xml:space="preserve">Примечание - При ремонте трасс полиэтиленовых газопроводов, арматуры и сооружений применяются цены настоящего </t>
  </si>
  <si>
    <t xml:space="preserve">                        прейскуранта по следующим пунктам: 5.3.2, 5.3.9 - 5.3.10, 5.3.13 - 5.3.20, 5.3.27 - 5.3.40, 5.3.42 - 5.3.45,</t>
  </si>
  <si>
    <t xml:space="preserve">                        5.3.47 - 5.3.52, 5.3.57, 5.3.59 - 5.3.64, 5.3.66 - 5.3.68.</t>
  </si>
  <si>
    <t>Глава 4. ДИАГНОСТИКА ТЕХНИЧЕСКОГО СОСТОЯНИЯ ПОДЗЕМНЫХ ГАЗОПРОВОДОВ</t>
  </si>
  <si>
    <t>5.4.1.</t>
  </si>
  <si>
    <t>Технический надзор за строительством подземного газопровода</t>
  </si>
  <si>
    <t xml:space="preserve">100 м </t>
  </si>
  <si>
    <t>(На каждые последующие 100 м применять коэф.0,6; при повторном</t>
  </si>
  <si>
    <t>вызове  в пунктах  4.1.1- 4.1.13  применять  коэф. 0,7)</t>
  </si>
  <si>
    <t>4.1.2.</t>
  </si>
  <si>
    <t>Изготовление ручки газового узла КГИ-56</t>
  </si>
  <si>
    <t>11.1.26.</t>
  </si>
  <si>
    <t>Изготовление мембраны водяной части редуктора ВПГ</t>
  </si>
  <si>
    <t>11.1.27.</t>
  </si>
  <si>
    <t>Изготовление переходника для водяного узла КГИ-56</t>
  </si>
  <si>
    <t>11.1.28.</t>
  </si>
  <si>
    <t>Анализ технической документации и разработка программы</t>
  </si>
  <si>
    <t>программа</t>
  </si>
  <si>
    <t>диагностики</t>
  </si>
  <si>
    <t>5.4.2.</t>
  </si>
  <si>
    <t>индивид. застройки после отключения  от газоснабжения</t>
  </si>
  <si>
    <t>10.2.215.</t>
  </si>
  <si>
    <t>Продувка и пуск внутреннего газопровода в многоквартирном</t>
  </si>
  <si>
    <t xml:space="preserve">Технический надзор за строительством надземного газопровода на </t>
  </si>
  <si>
    <t xml:space="preserve">опорах </t>
  </si>
  <si>
    <t>(На каждые последующие 25 м применять коэф. 0,6)</t>
  </si>
  <si>
    <t>4.1.3.</t>
  </si>
  <si>
    <t xml:space="preserve">                                                                                 50 мм</t>
  </si>
  <si>
    <t>7.2.28.</t>
  </si>
  <si>
    <r>
      <t xml:space="preserve">Очистка от графита оборудования  ГРП диаметром   </t>
    </r>
    <r>
      <rPr>
        <sz val="10"/>
        <rFont val="Arial Cyr"/>
        <family val="2"/>
        <charset val="204"/>
      </rPr>
      <t>50</t>
    </r>
    <r>
      <rPr>
        <sz val="9"/>
        <rFont val="Arial Cyr"/>
        <family val="2"/>
        <charset val="204"/>
      </rPr>
      <t xml:space="preserve"> мм</t>
    </r>
  </si>
  <si>
    <t>Ремонт переключателя</t>
  </si>
  <si>
    <t>переключ.</t>
  </si>
  <si>
    <t>РАЗДЕЛ 7. ГАЗОРЕГУЛЯТОРНЫЕ ПУНКТЫ (ГРП), ГАЗОРЕГУЛЯТОРНЫЕ УСТАНОВКИ (ГРУ) И ШКАФНЫЕ ГАЗОРЕГУЛЯТОРНЫЕ ПУНКТЫ (ШРП)</t>
  </si>
  <si>
    <t>Глава 1. ОСМОТР  ТЕХНИЧЕСКОГО  СОСТОЯНИЯ  (ОБХОД)</t>
  </si>
  <si>
    <t>7.1.1.</t>
  </si>
  <si>
    <t>Осмотр технического состояния ГРП при одной нитке</t>
  </si>
  <si>
    <t>(В зимний период в пунктах 7.1.1 - 7.1.5 применять коэф.1,2)</t>
  </si>
  <si>
    <t>7.1.2.</t>
  </si>
  <si>
    <t>Осмотр технического состояния ГРП при  двух нитках</t>
  </si>
  <si>
    <t>7.1.3.</t>
  </si>
  <si>
    <t>Осмотр технического состояния ГРП при  трех нитках</t>
  </si>
  <si>
    <t>7.1.4.</t>
  </si>
  <si>
    <t>Осмотр технического состояния ШРП при одной  нитке</t>
  </si>
  <si>
    <t>7.1.5.</t>
  </si>
  <si>
    <t>Осмотр технического состояния ШРП при двух  нитках</t>
  </si>
  <si>
    <t>7.1.6.</t>
  </si>
  <si>
    <t>Осмотр  технического  состояния  регуляторов  давления типа</t>
  </si>
  <si>
    <t>РДГК-6, РДГК-10, РДГД-20, РДНК-400 , РДСК-50</t>
  </si>
  <si>
    <t xml:space="preserve">1 Работы по осмотру технического состояния, техническому обслуживанию и ремонту ГРП, ГРУ и ШРП  выполняет </t>
  </si>
  <si>
    <t xml:space="preserve">   слесарь по эксплуатации и ремонту газового оборудования;  работы по техническому обслуживанию и ремонту </t>
  </si>
  <si>
    <t xml:space="preserve">   телемеханического комплекса - слесарь по контрольно-измерительным приборам и автоматике. </t>
  </si>
  <si>
    <t>2 Трудозатраты при эксплуатации ГРУ приравнены к ГРП.</t>
  </si>
  <si>
    <t xml:space="preserve">Глава 2. ТЕХНИЧЕСКОЕ  ОБСЛУЖИВАНИЕ  И  ТЕКУЩИЙ РЕМОНТ  </t>
  </si>
  <si>
    <t>7.2.1.</t>
  </si>
  <si>
    <t>Техническое обслуживание  ГРП при одной нитке газопровода</t>
  </si>
  <si>
    <t>ГРП</t>
  </si>
  <si>
    <t xml:space="preserve">диаметром  до 100 мм </t>
  </si>
  <si>
    <t>7.2.2.</t>
  </si>
  <si>
    <t>Техническое обслуживание  ГРП при двух нитках</t>
  </si>
  <si>
    <t xml:space="preserve">газопровода диаметром до 100 мм </t>
  </si>
  <si>
    <t>(При трех нитках применять к цене  коэф.1,3)</t>
  </si>
  <si>
    <t xml:space="preserve">                                           101 - 200 мм</t>
  </si>
  <si>
    <t>7.2.3.</t>
  </si>
  <si>
    <t>Текущий ремонт оборудования ГРП при  одной нитке</t>
  </si>
  <si>
    <t>7.2.4.</t>
  </si>
  <si>
    <t>То же, при  двух  нитках  газопровода</t>
  </si>
  <si>
    <t>7.2.5.</t>
  </si>
  <si>
    <t xml:space="preserve">Техническое обслуживание оборудования  ШРП  при одной </t>
  </si>
  <si>
    <t>ШРП</t>
  </si>
  <si>
    <t>нитке газопровода</t>
  </si>
  <si>
    <t>7.2.6.</t>
  </si>
  <si>
    <t>То же,  при  двух  нитках  газопровода</t>
  </si>
  <si>
    <t>7.2.7.</t>
  </si>
  <si>
    <t>наружного газопровода высокого (среднего) давления при</t>
  </si>
  <si>
    <t>диаметре присоединяемого газопровода до 150 мм</t>
  </si>
  <si>
    <t>(При выполнении работ по изоляции присоединения газопровода</t>
  </si>
  <si>
    <t>Изготовление рамки отопительной горелки</t>
  </si>
  <si>
    <t>рамка</t>
  </si>
  <si>
    <t>11.1.67.</t>
  </si>
  <si>
    <t>газопровод диаметром   до 32 мм</t>
  </si>
  <si>
    <t xml:space="preserve">                                                       РГ- 600  (СГ- 600)</t>
  </si>
  <si>
    <t xml:space="preserve">                                                       РГ- 1000 (СГ-800, СГ-1000)</t>
  </si>
  <si>
    <t>9.2.19.</t>
  </si>
  <si>
    <t>Понижение давления в сетях на период ремонтных работ</t>
  </si>
  <si>
    <t>откл.устр.</t>
  </si>
  <si>
    <t>(На каждое последующее ГРП применять к цене коэф. 0,5)</t>
  </si>
  <si>
    <t xml:space="preserve"> в ГРП</t>
  </si>
  <si>
    <t>9.2.20.</t>
  </si>
  <si>
    <t>Установка заглушки на вводе в котельную при  диаметре</t>
  </si>
  <si>
    <t xml:space="preserve">                            101- 150 мм       </t>
  </si>
  <si>
    <t xml:space="preserve">                            151- 200 мм</t>
  </si>
  <si>
    <t xml:space="preserve">РАЗДЕЛ 10. ВНУТРЕННИЕ ГАЗОПРОВОДЫ И БЫТОВОЕ ГАЗОВОЕ ОБОРУДОВАНИЕ </t>
  </si>
  <si>
    <r>
      <t>АДМИНИСТРАТИВНЫХ, ОБЩЕСТВЕННЫХ НЕПРОИЗВОДСТВЕННОГО НАЗНАЧЕНИЯ И ЖИЛЫХ ЗДАНИ</t>
    </r>
    <r>
      <rPr>
        <sz val="10"/>
        <rFont val="Arial Cyr"/>
        <charset val="204"/>
      </rPr>
      <t>Й</t>
    </r>
  </si>
  <si>
    <t>Глава 1. ТЕХНИЧЕСКОЕ ОБСЛУЖИВАНИЕ</t>
  </si>
  <si>
    <t xml:space="preserve">Договорная цена, руб. </t>
  </si>
  <si>
    <t>10.1.1.</t>
  </si>
  <si>
    <t>Техническое обслуживание плиты двухгорелочной газовой</t>
  </si>
  <si>
    <t>10.1.2.</t>
  </si>
  <si>
    <t>То же, плиты трехгорелочной</t>
  </si>
  <si>
    <t>10.1.3.</t>
  </si>
  <si>
    <t>То же, плиты четырехгорелочной</t>
  </si>
  <si>
    <t>10.1.4.</t>
  </si>
  <si>
    <t xml:space="preserve">Техническое обслуживание индивидуальной газобаллонной  </t>
  </si>
  <si>
    <t>установки (ГБУ) на кухне с плитой двухгорелочной газовой</t>
  </si>
  <si>
    <t>10.1.5.</t>
  </si>
  <si>
    <t>То же, с плитой трехгорелочной</t>
  </si>
  <si>
    <t>10.1.6.</t>
  </si>
  <si>
    <t>То же, с плитой четырехгорелочной</t>
  </si>
  <si>
    <t>10.1.7.</t>
  </si>
  <si>
    <t xml:space="preserve"> стык</t>
  </si>
  <si>
    <t>(2образца)</t>
  </si>
  <si>
    <t xml:space="preserve">                                               101 - 150 мм</t>
  </si>
  <si>
    <t>4.2.8.</t>
  </si>
  <si>
    <t xml:space="preserve">Визуальный и измерительный контроль стального сварного </t>
  </si>
  <si>
    <t xml:space="preserve">соединения газопровода с составлением акта </t>
  </si>
  <si>
    <t>4.2.9.</t>
  </si>
  <si>
    <t xml:space="preserve">Радиографический контроль прибором "АРИНА- 0,5-2М" стального </t>
  </si>
  <si>
    <t xml:space="preserve">                                              101 - 200 мм</t>
  </si>
  <si>
    <t xml:space="preserve">                                              201 - 300 мм</t>
  </si>
  <si>
    <t xml:space="preserve">                                              301 - 400 мм</t>
  </si>
  <si>
    <t xml:space="preserve">                                              401 - 500 мм</t>
  </si>
  <si>
    <t>2.2.2.</t>
  </si>
  <si>
    <t xml:space="preserve">Прокладка с пневматическим испытанием стального надземного </t>
  </si>
  <si>
    <t>газопровода диаметром      до 40 мм</t>
  </si>
  <si>
    <t>м</t>
  </si>
  <si>
    <t xml:space="preserve">                                              50 - 100 мм</t>
  </si>
  <si>
    <t>Регулировка горения газа с калибровкой отверстия форсунки</t>
  </si>
  <si>
    <t>плиты</t>
  </si>
  <si>
    <t>10.2.36.</t>
  </si>
  <si>
    <t>Регулировка горения горелок духового шкафа плиты</t>
  </si>
  <si>
    <t>10.2.37.</t>
  </si>
  <si>
    <t>Установка заплаты на кожух ВПГ</t>
  </si>
  <si>
    <t>11.1.51.</t>
  </si>
  <si>
    <t xml:space="preserve">(При работе с приставной лестницы с перестановкой применять </t>
  </si>
  <si>
    <t xml:space="preserve">Проверка исполнительно-технической документации на построенный  </t>
  </si>
  <si>
    <t>газорегуляторный пункт</t>
  </si>
  <si>
    <t>Прочистка, калибровка сопла горелки плиты</t>
  </si>
  <si>
    <t>10.2.38.</t>
  </si>
  <si>
    <t>Настройка терморегулятора</t>
  </si>
  <si>
    <t>10.1.28.1*</t>
  </si>
  <si>
    <t>Проверка бытовых газовых счетчиков (на стенде)</t>
  </si>
  <si>
    <t>инж.-метролог</t>
  </si>
  <si>
    <t>То же, протекторной защиты</t>
  </si>
  <si>
    <t>протект.гр.</t>
  </si>
  <si>
    <t>6.1.37.</t>
  </si>
  <si>
    <t>То же, анодных заземлителей</t>
  </si>
  <si>
    <t>заземлитель</t>
  </si>
  <si>
    <t>6.1.38.</t>
  </si>
  <si>
    <t>Испытание изоляции электрических кабелей</t>
  </si>
  <si>
    <t>присоед-ние</t>
  </si>
  <si>
    <t>6.1.39.</t>
  </si>
  <si>
    <r>
      <t>Монтаж анодного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горизонтального </t>
    </r>
    <r>
      <rPr>
        <sz val="10"/>
        <rFont val="Arial Cyr"/>
        <charset val="204"/>
      </rPr>
      <t>заземлителя из чугунных</t>
    </r>
  </si>
  <si>
    <t>электрод</t>
  </si>
  <si>
    <t>Установка блок-крана  ВПГ</t>
  </si>
  <si>
    <t>10.2.61.</t>
  </si>
  <si>
    <t>Замена газовой части  блок-крана КГИ-56</t>
  </si>
  <si>
    <t>10.2.62.</t>
  </si>
  <si>
    <t>Снятие газовой части  блок-крана КГИ-56</t>
  </si>
  <si>
    <t>10.2.63.</t>
  </si>
  <si>
    <t>Установка газовой части  блок-крана КГИ-56</t>
  </si>
  <si>
    <t>10.2.64.</t>
  </si>
  <si>
    <t>Замена газовой части  блок-крана ВПГ</t>
  </si>
  <si>
    <t>10.2.65.</t>
  </si>
  <si>
    <t>Снятие газовой части  блок-крана ВПГ</t>
  </si>
  <si>
    <t>10.2.66.</t>
  </si>
  <si>
    <t>Установка газовой части  блок-крана ВПГ</t>
  </si>
  <si>
    <t>10.2.67.</t>
  </si>
  <si>
    <t>Замена водяного регулятора Л-3</t>
  </si>
  <si>
    <t>10.2.68.</t>
  </si>
  <si>
    <t xml:space="preserve">Замена водяного регулятора КГИ-56 </t>
  </si>
  <si>
    <t>10.2.69.</t>
  </si>
  <si>
    <t xml:space="preserve">Замена водяного регулятора ПГ-6 </t>
  </si>
  <si>
    <t>10.2.70.</t>
  </si>
  <si>
    <t>Набивка сальника газовой части блок-крана</t>
  </si>
  <si>
    <t>10.2.71.</t>
  </si>
  <si>
    <t>Замена штока газовой части блок-крана</t>
  </si>
  <si>
    <t>10.2.72.</t>
  </si>
  <si>
    <t xml:space="preserve">Разработка грунта вручную в траншее </t>
  </si>
  <si>
    <t>2.2.34.</t>
  </si>
  <si>
    <t>То же,  экскаватором</t>
  </si>
  <si>
    <t>2.2.35.</t>
  </si>
  <si>
    <t>Присыпка траншеи вручную</t>
  </si>
  <si>
    <t>2.2.36.</t>
  </si>
  <si>
    <t>2.2.37.</t>
  </si>
  <si>
    <t xml:space="preserve">Устройство щебеночного покрытия вручную </t>
  </si>
  <si>
    <t>2.2.38.</t>
  </si>
  <si>
    <t>Планировка площадей бульдозером</t>
  </si>
  <si>
    <t>2.2.39.</t>
  </si>
  <si>
    <t xml:space="preserve">Оформление исполнительно- технической документации на монтаж </t>
  </si>
  <si>
    <t xml:space="preserve">надземного газопровода </t>
  </si>
  <si>
    <t>2.2.40.</t>
  </si>
  <si>
    <t xml:space="preserve">подземного газопровода </t>
  </si>
  <si>
    <t>Глава 3. МОНТАЖ ГАЗОВОГО ОБОРУДОВАНИЯ В ГРП (ГРУ, ШРП)</t>
  </si>
  <si>
    <t>2.3.1.</t>
  </si>
  <si>
    <t>Установка регулятора давления газа диаметром 50 мм</t>
  </si>
  <si>
    <t xml:space="preserve">                                                                                  150 мм</t>
  </si>
  <si>
    <t>2.3.2.</t>
  </si>
  <si>
    <t>Ревизия ШРП и подготовка к монтажу с регулятором типа РД-32</t>
  </si>
  <si>
    <t>пункт</t>
  </si>
  <si>
    <t>2.3.3.</t>
  </si>
  <si>
    <t>То же, с регулятором типа РД-50</t>
  </si>
  <si>
    <t>2.3.4.</t>
  </si>
  <si>
    <t>Изготовление накидной гайки к ГПТ-2М</t>
  </si>
  <si>
    <t>11.1.83.</t>
  </si>
  <si>
    <t>Изготовление трубки к запальнику ГПТ-2М</t>
  </si>
  <si>
    <t>Баллонные установки СУГ</t>
  </si>
  <si>
    <t>11.1.84.</t>
  </si>
  <si>
    <t>труб при длине электродов и труб  до 3 м</t>
  </si>
  <si>
    <r>
      <t>(На каждый последующий электрод в пунктах</t>
    </r>
    <r>
      <rPr>
        <sz val="10"/>
        <color indexed="8"/>
        <rFont val="Arial Cyr"/>
        <family val="2"/>
        <charset val="204"/>
      </rPr>
      <t xml:space="preserve"> 6.1.39 и 6.1.40 </t>
    </r>
  </si>
  <si>
    <t>применять к цене коэф.0,4)</t>
  </si>
  <si>
    <t>6.1.40.</t>
  </si>
  <si>
    <t xml:space="preserve">Согласование проекта газораспределительной системы населен- </t>
  </si>
  <si>
    <t>ного пункта сельской местности при количестве домов до 10</t>
  </si>
  <si>
    <t>1.2.4.</t>
  </si>
  <si>
    <t>То же, при количестве жилых домов до 50</t>
  </si>
  <si>
    <t>1.2.5.</t>
  </si>
  <si>
    <t>То же, при количестве жилых домов до 100</t>
  </si>
  <si>
    <t>(На каждые дополнительные 10 домов применять коэф.1,1)</t>
  </si>
  <si>
    <t>1.2.6.</t>
  </si>
  <si>
    <t>Согласование проекта прокладки  подземного газопровода</t>
  </si>
  <si>
    <t>в населенном пункте</t>
  </si>
  <si>
    <t>1.2.7.</t>
  </si>
  <si>
    <t>1.2.8.</t>
  </si>
  <si>
    <t xml:space="preserve">Согласование проекта прокладки межпоселкового подземного </t>
  </si>
  <si>
    <t>газопровода протяженностью до 5 км</t>
  </si>
  <si>
    <t>1.2.9.</t>
  </si>
  <si>
    <t>То же, протяженностью до 10 км</t>
  </si>
  <si>
    <t>11.1.95.</t>
  </si>
  <si>
    <t xml:space="preserve">Изготовление прокладок, шайб, мембран из паранита </t>
  </si>
  <si>
    <t>Капитальный ремонт стационарных газосигнализаторов СТМ,</t>
  </si>
  <si>
    <r>
      <t xml:space="preserve">Монтаж анодного </t>
    </r>
    <r>
      <rPr>
        <sz val="10"/>
        <rFont val="Arial Cyr"/>
        <charset val="204"/>
      </rPr>
      <t>горизонтального</t>
    </r>
    <r>
      <rPr>
        <sz val="10"/>
        <rFont val="Arial Cyr"/>
        <charset val="204"/>
      </rPr>
      <t xml:space="preserve"> заземлителя из чугунных</t>
    </r>
  </si>
  <si>
    <t>труб при длине электродов и труб до 6 м</t>
  </si>
  <si>
    <t>6.1.41.</t>
  </si>
  <si>
    <t>То же, с населением до 200 тыс.жителей</t>
  </si>
  <si>
    <t>"</t>
  </si>
  <si>
    <t xml:space="preserve">(На каждые 50 тыс. жителей св.200 тыс. применять коэф.0,25) </t>
  </si>
  <si>
    <t>1.1.3.</t>
  </si>
  <si>
    <t>тельной системы населенного пункта сельской местности</t>
  </si>
  <si>
    <t>1.1.4.</t>
  </si>
  <si>
    <t>газопровода</t>
  </si>
  <si>
    <t>1.1.5.</t>
  </si>
  <si>
    <t>То же, надземного газопровода</t>
  </si>
  <si>
    <t>1.1.6.</t>
  </si>
  <si>
    <t>1.1.7.</t>
  </si>
  <si>
    <t xml:space="preserve"> исполнителями применять  коэф. 2,0)</t>
  </si>
  <si>
    <t>5.1.36.</t>
  </si>
  <si>
    <t xml:space="preserve">Наблюдение со дня выдачи уведомления за производством </t>
  </si>
  <si>
    <t>обход</t>
  </si>
  <si>
    <t xml:space="preserve">земляных работ, проводимых рядом с существующим </t>
  </si>
  <si>
    <t xml:space="preserve">газопроводом </t>
  </si>
  <si>
    <t>5.1.37.</t>
  </si>
  <si>
    <t>Оформление разрешения на производство земляных работ</t>
  </si>
  <si>
    <t>разрешение</t>
  </si>
  <si>
    <t>с выдачей привязок газопровода (без выезда на место)</t>
  </si>
  <si>
    <t>5.1.38.</t>
  </si>
  <si>
    <t>То же,   с выездом на место</t>
  </si>
  <si>
    <t xml:space="preserve">Примечания </t>
  </si>
  <si>
    <t xml:space="preserve">1 Работы по техническому обслуживанию, ремонту и приборному техническому обследованию газопроводов </t>
  </si>
  <si>
    <t xml:space="preserve">   и сооружений на трассе выполняет слесарь по эксплуатации и ремонту подземных газопроводов. </t>
  </si>
  <si>
    <t xml:space="preserve">2 Проверка на загазованность арматуры и сооружений на газопроводе проводится приборным методом. </t>
  </si>
  <si>
    <t>3 При техническом обслуживании трасс полиэтиленовых газопроводов и сооружений применяются цены настоящего</t>
  </si>
  <si>
    <t xml:space="preserve">  прейскуранта по следующим пунктам: 5.1.1, 5.1.3, 5.1.5 - 5.1.8, 5.1.13 - 5.1.23, 5.1.30 - 5.1.31, 5.1.35 - 5.1.38.  </t>
  </si>
  <si>
    <t>Глава 2. ПРИБОРНОЕ  ТЕХНИЧЕСКОЕ ОБСЛЕДОВАНИЕ  ПОДЗЕМНЫХ ГАЗОПРОВОДОВ</t>
  </si>
  <si>
    <t>5.2.1.</t>
  </si>
  <si>
    <t xml:space="preserve">Определение точного местоположения подземных газопроводов </t>
  </si>
  <si>
    <t>трассоискателем типа АНПИ</t>
  </si>
  <si>
    <t>5.2.2.</t>
  </si>
  <si>
    <t xml:space="preserve">(уличных) газопроводов с использованием приборов </t>
  </si>
  <si>
    <t>типа АНПИ.</t>
  </si>
  <si>
    <t>5.2.3.</t>
  </si>
  <si>
    <t xml:space="preserve">Монтаж сварных переходов с диаметра  200 мм на 100 мм  </t>
  </si>
  <si>
    <t>переход</t>
  </si>
  <si>
    <t>2.2.25.</t>
  </si>
  <si>
    <t>бытовых газ-х приборов в жилом доме с учетом согласования</t>
  </si>
  <si>
    <t>газораспределительной системы  многоквар-го жилого дома</t>
  </si>
  <si>
    <t xml:space="preserve">газораспределительной системы  жилого дома с количест-м  </t>
  </si>
  <si>
    <t xml:space="preserve">газораспределительной сис-мы  жилого дома индивидуальной </t>
  </si>
  <si>
    <t xml:space="preserve"> газораспределительной системы многокварт-го жилого дома</t>
  </si>
  <si>
    <t xml:space="preserve">Замена вентиля неиспарившихся остатков редукционной </t>
  </si>
  <si>
    <t>головки резервуара</t>
  </si>
  <si>
    <t>8.2.10.</t>
  </si>
  <si>
    <t>Прочистка сопла водяного узла</t>
  </si>
  <si>
    <t>10.2.111.</t>
  </si>
  <si>
    <t xml:space="preserve">Замена  предохранительного  клапана  типа ПКК-40М </t>
  </si>
  <si>
    <t>редукционной головки резервуара</t>
  </si>
  <si>
    <t>8.2.15.</t>
  </si>
  <si>
    <t>Замена  регулятора  давления РД-32 или РД-32М редукционной</t>
  </si>
  <si>
    <r>
      <t>головки резервуара емкостью до 10 м</t>
    </r>
    <r>
      <rPr>
        <vertAlign val="superscript"/>
        <sz val="10"/>
        <rFont val="Arial Cyr"/>
        <family val="2"/>
        <charset val="204"/>
      </rPr>
      <t>3</t>
    </r>
    <r>
      <rPr>
        <sz val="10"/>
        <rFont val="Arial Cyr"/>
        <charset val="204"/>
      </rPr>
      <t xml:space="preserve"> </t>
    </r>
  </si>
  <si>
    <t>8.2.16.</t>
  </si>
  <si>
    <t xml:space="preserve">Замена трехходового крана редукционной головки  резервуара </t>
  </si>
  <si>
    <r>
      <t>емкостью до 10 м</t>
    </r>
    <r>
      <rPr>
        <vertAlign val="superscript"/>
        <sz val="10"/>
        <rFont val="Arial Cyr"/>
        <family val="2"/>
        <charset val="204"/>
      </rPr>
      <t>3</t>
    </r>
  </si>
  <si>
    <t>8.2.17.</t>
  </si>
  <si>
    <t xml:space="preserve">Замена манометра редукционной головки резервуара емкостью </t>
  </si>
  <si>
    <r>
      <t>до 10 м</t>
    </r>
    <r>
      <rPr>
        <vertAlign val="superscript"/>
        <sz val="10"/>
        <rFont val="Arial Cyr"/>
        <family val="2"/>
        <charset val="204"/>
      </rPr>
      <t>3</t>
    </r>
  </si>
  <si>
    <t>8.2.18.</t>
  </si>
  <si>
    <t xml:space="preserve">Замена натяжного (муфтового) крана диаметром 32 мм редукци- </t>
  </si>
  <si>
    <r>
      <t>онной головки резервуара емкостью до 10 м</t>
    </r>
    <r>
      <rPr>
        <vertAlign val="superscript"/>
        <sz val="10"/>
        <rFont val="Arial Cyr"/>
        <family val="2"/>
        <charset val="204"/>
      </rPr>
      <t>3</t>
    </r>
    <r>
      <rPr>
        <sz val="10"/>
        <rFont val="Arial Cyr"/>
        <charset val="204"/>
      </rPr>
      <t xml:space="preserve"> </t>
    </r>
  </si>
  <si>
    <t>8.2.19.</t>
  </si>
  <si>
    <t>1.2.32.</t>
  </si>
  <si>
    <t>1.2.33.</t>
  </si>
  <si>
    <t>(На каждые дополнительные 10 домов цена увеличивается на 10 %)</t>
  </si>
  <si>
    <t xml:space="preserve">Согласование проекта газораспределительной системы жилого </t>
  </si>
  <si>
    <t xml:space="preserve">дома от места подключения до приборов с количеством квартир </t>
  </si>
  <si>
    <t xml:space="preserve">до 20 </t>
  </si>
  <si>
    <t>1.2.23.</t>
  </si>
  <si>
    <t xml:space="preserve">Согласование проекта газораспределительной системы от места </t>
  </si>
  <si>
    <t xml:space="preserve">подключения до прибора многоквартирного жилого дома с одним </t>
  </si>
  <si>
    <t xml:space="preserve">вводом и фасадным газопроводом </t>
  </si>
  <si>
    <t>1.2.24.</t>
  </si>
  <si>
    <t xml:space="preserve">подключения до прибора многоквартирного жилого дома </t>
  </si>
  <si>
    <t>1.2.25.</t>
  </si>
  <si>
    <t>Проверка эффективности действия неавтоматической катодной</t>
  </si>
  <si>
    <t>станции или поляризованной дренажной установки при измерении</t>
  </si>
  <si>
    <t xml:space="preserve">                                        до 6 пунктов </t>
  </si>
  <si>
    <t xml:space="preserve">                                        до 8 пунктов</t>
  </si>
  <si>
    <t xml:space="preserve">                                        до 10 пунктов</t>
  </si>
  <si>
    <t>6.2.41.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</si>
  <si>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</si>
  <si>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</si>
  <si>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</si>
  <si>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</si>
  <si>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</si>
  <si>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</si>
  <si>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</si>
  <si>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</si>
  <si>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 xml:space="preserve">То же, индивидуальной бани (теплицы, гаража, летней кухни) </t>
  </si>
  <si>
    <t>3.10.</t>
  </si>
  <si>
    <t>Первичный пуск в эксплуатацию подземного газопровода</t>
  </si>
  <si>
    <t>(При повторном пуске газа в п.п.3.10 - 3.33 применять коэф.0,7)</t>
  </si>
  <si>
    <t>3.11.</t>
  </si>
  <si>
    <t>Первичный пуск в эксплуатацию надземного газопровода</t>
  </si>
  <si>
    <t>3.12.</t>
  </si>
  <si>
    <t>Первичный пуск газа в ГРП (ГРУ)  при одной нитке газопровода</t>
  </si>
  <si>
    <t>3.13.</t>
  </si>
  <si>
    <t>3.14.</t>
  </si>
  <si>
    <t xml:space="preserve">                                                                                            5 л</t>
  </si>
  <si>
    <t xml:space="preserve">(При испытании баллонов вручную применять коэф.1,6) </t>
  </si>
  <si>
    <t>8.2.30.</t>
  </si>
  <si>
    <t>Ремонт вентиля баллона сжиженного газа</t>
  </si>
  <si>
    <t>8.2.31.</t>
  </si>
  <si>
    <t>Ввинчивание вентилей в баллон сжиженного газа</t>
  </si>
  <si>
    <t>8.2.32.</t>
  </si>
  <si>
    <t xml:space="preserve">Ремонт  баллонов  емкостью  27 и 50 л  со сменой башмака </t>
  </si>
  <si>
    <t>8.2.33.</t>
  </si>
  <si>
    <t>То же, без смены башмака и ремонта вентиля</t>
  </si>
  <si>
    <t>Глава 3. ТЕХНИЧЕСКОЕ ОБСЛУЖИВАНИЕ И РЕМОНТ ГАЗОБАЛЛОННОЙ УСТАНОВКИ АВТОМОБИЛЯ</t>
  </si>
  <si>
    <t>8.3.1.</t>
  </si>
  <si>
    <t>8.3.2.</t>
  </si>
  <si>
    <t>8.3.3.</t>
  </si>
  <si>
    <t>8.3.4.</t>
  </si>
  <si>
    <t>8.3.5.</t>
  </si>
  <si>
    <t>8.3.6.</t>
  </si>
  <si>
    <t>8.3.7.</t>
  </si>
  <si>
    <t>Проведение гидравлического испытания баллона, проверка</t>
  </si>
  <si>
    <t>герметичности газобаллонной установки автомобиля</t>
  </si>
  <si>
    <t>8.3.8.</t>
  </si>
  <si>
    <t>Техническое обслуживание газобаллонной аппаратуры</t>
  </si>
  <si>
    <t>автомобиля</t>
  </si>
  <si>
    <t>8.3.9.</t>
  </si>
  <si>
    <t>Замена износившихся элементов газобаллонной аппаратуры</t>
  </si>
  <si>
    <t>автомобиля  (без стоимости элементов)</t>
  </si>
  <si>
    <t>8.3.10.</t>
  </si>
  <si>
    <t>Ремонт баллона со сменой мультиклапана</t>
  </si>
  <si>
    <t>Настройка и регулировка автомобильного редуктора</t>
  </si>
  <si>
    <t>редуктор</t>
  </si>
  <si>
    <t>Глава 4. ДИАГНОСТИКА ТЕХНИЧЕСКОГО СОСТОЯНИЯ РЕЗЕРВУАРНЫХ УСТАНОВОК СУГ</t>
  </si>
  <si>
    <r>
      <t>Резервуары объемом от 1,8 до 10 м</t>
    </r>
    <r>
      <rPr>
        <b/>
        <vertAlign val="superscript"/>
        <sz val="10"/>
        <rFont val="Arial Cyr"/>
        <charset val="204"/>
      </rPr>
      <t>3</t>
    </r>
  </si>
  <si>
    <t>8.4.1.</t>
  </si>
  <si>
    <t>резервуар</t>
  </si>
  <si>
    <t>8.4.2.</t>
  </si>
  <si>
    <t>Визуальный и измерительный контроль</t>
  </si>
  <si>
    <t>8.4.3.</t>
  </si>
  <si>
    <t>УЗК толщины стенок резервуара</t>
  </si>
  <si>
    <t>8.4.4.</t>
  </si>
  <si>
    <t>Акустико-эмиссионный (АЭ) контроль резервуаров с испытанием</t>
  </si>
  <si>
    <t xml:space="preserve">на герметичность и прочность </t>
  </si>
  <si>
    <t>8.4.5.</t>
  </si>
  <si>
    <t>Радиографический контроль мест предполагаемых дефектов,</t>
  </si>
  <si>
    <t>выявленных АЭ-методом</t>
  </si>
  <si>
    <t>8.4.6.</t>
  </si>
  <si>
    <t>малой мощности с автоматикой после отключения на летний</t>
  </si>
  <si>
    <t>период</t>
  </si>
  <si>
    <t>(На каждый последующий котел применять коэф.0,3)</t>
  </si>
  <si>
    <t>9.1.10.</t>
  </si>
  <si>
    <t xml:space="preserve">Пуск в эксплуатацию (расконсервация) котельной с котлом </t>
  </si>
  <si>
    <t>Измерение сопротивления дренажной цепи  катодной защиты</t>
  </si>
  <si>
    <t>6.2.11.</t>
  </si>
  <si>
    <t>Измерение сопротивления рельсового стыка при помощи</t>
  </si>
  <si>
    <t>стыкомера</t>
  </si>
  <si>
    <t>6.2.12.</t>
  </si>
  <si>
    <t>То же, при помощи двух милливольтметров</t>
  </si>
  <si>
    <t>6.2.13.</t>
  </si>
  <si>
    <t>Измерение удельного электрического  сопротивления грунта</t>
  </si>
  <si>
    <t>при расстоянии между точками до 200 м</t>
  </si>
  <si>
    <t>6.2.14.</t>
  </si>
  <si>
    <t>при расстоянии между точками от 200 м до 500 м</t>
  </si>
  <si>
    <t>6.2.15.</t>
  </si>
  <si>
    <t>Измерение сопротивления растеканию тока заземляющих</t>
  </si>
  <si>
    <t>устройств или анодного заземления</t>
  </si>
  <si>
    <t>6.2.16.</t>
  </si>
  <si>
    <t>Измерение продольного и поперечного градиента потенциала</t>
  </si>
  <si>
    <t>6.2.17.</t>
  </si>
  <si>
    <t xml:space="preserve">Измерение поляризационного потенциала с накопительным </t>
  </si>
  <si>
    <t>конденсатором на КИП, оборудованных  МЭСД АКХ</t>
  </si>
  <si>
    <t>6.2.18.</t>
  </si>
  <si>
    <t>То же, не оборудованных  МЭСД АКХ</t>
  </si>
  <si>
    <t>6.2.19.</t>
  </si>
  <si>
    <t>Определение опасного действия переменного тока</t>
  </si>
  <si>
    <t>6.2.20.</t>
  </si>
  <si>
    <t>Определение полярности омического падения потенциала</t>
  </si>
  <si>
    <t>Крепление корпуса горелки ВПГ</t>
  </si>
  <si>
    <t>10.2.134.</t>
  </si>
  <si>
    <t>Крепление корпуса горелки КГИ</t>
  </si>
  <si>
    <t>10.2.135.</t>
  </si>
  <si>
    <t>Закрепление водонагревателя</t>
  </si>
  <si>
    <t>Водонагреватель емкостный, отопительный (отопительно-</t>
  </si>
  <si>
    <t xml:space="preserve">    варочный) котел, отопительная газовая печь </t>
  </si>
  <si>
    <t>10.2.136.</t>
  </si>
  <si>
    <t xml:space="preserve">Замена емкостного водонагревателя (котла) без изменения под- </t>
  </si>
  <si>
    <t xml:space="preserve">водки с пуском газа и регулировкой работы прибора (аппарата) </t>
  </si>
  <si>
    <t>10.2.137.</t>
  </si>
  <si>
    <t>Демонтаж котла с установкой заглушки</t>
  </si>
  <si>
    <t>10.2.138.</t>
  </si>
  <si>
    <t xml:space="preserve">Демонтаж горелки отопительного котла (печи) с установкой </t>
  </si>
  <si>
    <t>заглушки</t>
  </si>
  <si>
    <t>10.2.139.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</si>
  <si>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</si>
  <si>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</si>
  <si>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</si>
  <si>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</si>
  <si>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</t>
  </si>
  <si>
    <t>10.2.142.</t>
  </si>
  <si>
    <t>Замена крана горелки  АГВ-80, АОГВ-4 - АОГВ-20</t>
  </si>
  <si>
    <t>10.2.143.</t>
  </si>
  <si>
    <t>Замена крана горелки  АГВ-120, АОГВ-17.5, АОГВ-23 и др.</t>
  </si>
  <si>
    <t>10.2.144.</t>
  </si>
  <si>
    <t>Замена крана горелки отопительного котла ВНИИСТО-МЧ или</t>
  </si>
  <si>
    <t>отопительной печи</t>
  </si>
  <si>
    <t>10.2.145.</t>
  </si>
  <si>
    <t xml:space="preserve">Замена крана горелки пищеварочного котла </t>
  </si>
  <si>
    <t>10.2.146.</t>
  </si>
  <si>
    <t>Замена термопары  АГВ (АОГВ)</t>
  </si>
  <si>
    <t>10.2.147.</t>
  </si>
  <si>
    <t>6.2.35.</t>
  </si>
  <si>
    <t xml:space="preserve">Технический осмотр усиленной дренажной установки на </t>
  </si>
  <si>
    <t>электронных схемах средней сложности</t>
  </si>
  <si>
    <t>6.2.36.</t>
  </si>
  <si>
    <t>газопроводов и газового оборудования коммунально- бытовых</t>
  </si>
  <si>
    <t>предприятий</t>
  </si>
  <si>
    <t>9.1.25.</t>
  </si>
  <si>
    <t xml:space="preserve">газопроводов и газового оборудования  котельных, печей, агре- </t>
  </si>
  <si>
    <t xml:space="preserve">гатов промышленных и сельскохозяйственных производств </t>
  </si>
  <si>
    <t>9.1.26.</t>
  </si>
  <si>
    <t>Техническое обслуживание (ревизия) кранов  в котельной</t>
  </si>
  <si>
    <t>при диаметре до 40 мм</t>
  </si>
  <si>
    <t xml:space="preserve">                        св. 50 мм</t>
  </si>
  <si>
    <t>9.1.27.</t>
  </si>
  <si>
    <t>Техническое обслуживание (ревизия) задвижки в котельной</t>
  </si>
  <si>
    <t xml:space="preserve">                                                   150 мм</t>
  </si>
  <si>
    <t xml:space="preserve">                                                   200 мм</t>
  </si>
  <si>
    <t>9.1.28.</t>
  </si>
  <si>
    <t xml:space="preserve">Техническое  обслуживание  газовых  счетчиков типа: </t>
  </si>
  <si>
    <t xml:space="preserve">                                                    РГ- 40</t>
  </si>
  <si>
    <t xml:space="preserve">                                                    РГ- 100  </t>
  </si>
  <si>
    <t xml:space="preserve">                                                    РГ- 250  </t>
  </si>
  <si>
    <t xml:space="preserve">                                                    РГ- 400  </t>
  </si>
  <si>
    <t xml:space="preserve">Ремонт импульсного трансформатора блока управления ЭЗУ на </t>
  </si>
  <si>
    <t>6.3.13.</t>
  </si>
  <si>
    <t>Ремонт импульсного трансформатора блока управления неавто-</t>
  </si>
  <si>
    <t>Замена сгона внутреннего газопровода диаметром до 25 мм</t>
  </si>
  <si>
    <t>сгон</t>
  </si>
  <si>
    <t xml:space="preserve">                                                                                св.25 мм</t>
  </si>
  <si>
    <t>10.2.211.</t>
  </si>
  <si>
    <t>Устранение утечки газа в муфтовом соединении внутреннего</t>
  </si>
  <si>
    <t>10.2.212.</t>
  </si>
  <si>
    <t>Продувка и пуск газа во внутренний газопровод администра-</t>
  </si>
  <si>
    <t>5.3.15.</t>
  </si>
  <si>
    <t>Замена прокладок задвижки на газопроводе  высокого (среднего)</t>
  </si>
  <si>
    <t>давления с диаметром газопровода до 100 мм</t>
  </si>
  <si>
    <t>прокладка</t>
  </si>
  <si>
    <t xml:space="preserve">                                                             101 - 200 мм</t>
  </si>
  <si>
    <t>Очистка от сажи отопительной печи</t>
  </si>
  <si>
    <t>Агрегат "Lennox"</t>
  </si>
  <si>
    <t>10.2.198.</t>
  </si>
  <si>
    <t>Техническая диагностика неисправностей агрегата</t>
  </si>
  <si>
    <t>10.2.199.</t>
  </si>
  <si>
    <t xml:space="preserve">                                                                  до  8</t>
  </si>
  <si>
    <t xml:space="preserve">                                                                  до  10</t>
  </si>
  <si>
    <t>6.3.19.</t>
  </si>
  <si>
    <t>Глава 1. ТЕХНИЧЕСКОЕ  ОБСЛУЖИВАНИЕ</t>
  </si>
  <si>
    <t>9.1.1.</t>
  </si>
  <si>
    <t>Отключение (консервация) на летний период газового оборудо-</t>
  </si>
  <si>
    <t xml:space="preserve">вания котельной с котлом малой мощности (до 1 Гкал/ч) с </t>
  </si>
  <si>
    <t xml:space="preserve">автоматикой  </t>
  </si>
  <si>
    <t>(На каждый последующий котел применять коэф.0,33)</t>
  </si>
  <si>
    <t>9.1.2.</t>
  </si>
  <si>
    <t xml:space="preserve">вания котельной с котлом малой мощности (до 1 Гкал/ч) без </t>
  </si>
  <si>
    <t>сельскохозяйственных производств</t>
  </si>
  <si>
    <t>9.1.13.</t>
  </si>
  <si>
    <t>Пуск в эксплуатацию (расконсервация) ГИИ в сельскохозяй-</t>
  </si>
  <si>
    <t>ственном помещении после отключения на летний период</t>
  </si>
  <si>
    <t>(На каждую последующую горелку применять коэф.0,7)</t>
  </si>
  <si>
    <t>9.1.14.</t>
  </si>
  <si>
    <t>Технический осмотр внутренних и наружных газопроводов</t>
  </si>
  <si>
    <t>1 км</t>
  </si>
  <si>
    <t>Чистка контактов ЭМК без пайки катушки</t>
  </si>
  <si>
    <t>10.2.182.</t>
  </si>
  <si>
    <t>Выдача копий архивных  документов предприятиям</t>
  </si>
  <si>
    <t>техник</t>
  </si>
  <si>
    <t>1.4.13.</t>
  </si>
  <si>
    <t>Выдача копий архивных  документов населению</t>
  </si>
  <si>
    <t>Примечания</t>
  </si>
  <si>
    <t xml:space="preserve">1 Стоимость проектных работ, не включенных в главу 4 раздела 1, определяются на основе </t>
  </si>
  <si>
    <t xml:space="preserve">   "Справочника базовых цен на проектные работы для строительства", Газооборудование и   </t>
  </si>
  <si>
    <t xml:space="preserve">    газоснабжение промышленных предприятий, зданий и сооружений. Наружное освещение. </t>
  </si>
  <si>
    <t xml:space="preserve">    М., Минстрой России, 1995.</t>
  </si>
  <si>
    <t xml:space="preserve">2 При внесении изменений в проектное решение или эскиз  (пункты 1.4.1 - 1.4.3)  или в исполнительную </t>
  </si>
  <si>
    <t>Масляная окраска ранее  окрашенных  линзовых компенсаторов</t>
  </si>
  <si>
    <t xml:space="preserve">при диаметре газопровода до 200 мм </t>
  </si>
  <si>
    <t xml:space="preserve">                                      201 - 500 мм</t>
  </si>
  <si>
    <t>5.3.26.</t>
  </si>
  <si>
    <t>Масляная окраска ранее окрашенных надземных газопроводов,</t>
  </si>
  <si>
    <r>
      <t xml:space="preserve"> м</t>
    </r>
    <r>
      <rPr>
        <vertAlign val="superscript"/>
        <sz val="10"/>
        <rFont val="Arial Cyr"/>
        <family val="2"/>
        <charset val="204"/>
      </rPr>
      <t>2</t>
    </r>
    <r>
      <rPr>
        <sz val="10"/>
        <rFont val="Arial Cyr"/>
        <charset val="204"/>
      </rPr>
      <t xml:space="preserve"> поверхн.</t>
    </r>
  </si>
  <si>
    <t>одна окраска</t>
  </si>
  <si>
    <t xml:space="preserve">(При двух окрасках применять коэф.1,5; при грунтовке-коэф.-1,3; </t>
  </si>
  <si>
    <t>при окраске с приставной лестницы применять коэф. 1,2)</t>
  </si>
  <si>
    <t>5.3.27.</t>
  </si>
  <si>
    <t>Замена крышки малого ковера</t>
  </si>
  <si>
    <t>крышка</t>
  </si>
  <si>
    <t>5.3.28.</t>
  </si>
  <si>
    <t>То же, большого ковера</t>
  </si>
  <si>
    <t>5.3.29.</t>
  </si>
  <si>
    <t xml:space="preserve">тической катодной станции или поляризованного дренажа </t>
  </si>
  <si>
    <t>6.3.12.</t>
  </si>
  <si>
    <t xml:space="preserve">3 При необходимости выезда на место обследования применять к тарифу коэф.1,5. </t>
  </si>
  <si>
    <t>Разряд</t>
  </si>
  <si>
    <t>Себестоим.</t>
  </si>
  <si>
    <t>Предпр.</t>
  </si>
  <si>
    <t>Население</t>
  </si>
  <si>
    <t>слесарь 3 р.</t>
  </si>
  <si>
    <t>слесарь 4 р.</t>
  </si>
  <si>
    <t>слесарь 5 р.</t>
  </si>
  <si>
    <t>слесарь 6 р.</t>
  </si>
  <si>
    <t>слесарь 2 р.</t>
  </si>
  <si>
    <t>эл.газосв.4 р.</t>
  </si>
  <si>
    <t>эл.газосв.5 р.</t>
  </si>
  <si>
    <t>токарь 6 р.</t>
  </si>
  <si>
    <t>монтер 4р.</t>
  </si>
  <si>
    <t>экскаваторщ.</t>
  </si>
  <si>
    <t>бульдозерист</t>
  </si>
  <si>
    <t>инж.1к</t>
  </si>
  <si>
    <t>инж.2к</t>
  </si>
  <si>
    <t>инж.</t>
  </si>
  <si>
    <t>мастер</t>
  </si>
  <si>
    <t>РАЗДЕЛ 2. СТРОИТЕЛЬНО-МОНТАЖНЫЕ РАБОТЫ</t>
  </si>
  <si>
    <t>Глава 1. ВРЕЗКА, ОБРЕЗКА  МЕТАЛЛИЧЕСКОГО ГАЗОПРОВОДА</t>
  </si>
  <si>
    <t>2.1.1.</t>
  </si>
  <si>
    <t xml:space="preserve">Врезка или обрезка (с заглушкой) подземного газопровода низкого  </t>
  </si>
  <si>
    <t xml:space="preserve">давления  с отключением давления  в сети  при диаметре  </t>
  </si>
  <si>
    <t>То же, при количестве заменяемых диодов свыше двух</t>
  </si>
  <si>
    <t>6.3.21.</t>
  </si>
  <si>
    <t xml:space="preserve">Ремонт дросселя магнитного усилителя ЭЗУ на сложных </t>
  </si>
  <si>
    <t>дроссель</t>
  </si>
  <si>
    <t>электронных схемах</t>
  </si>
  <si>
    <t>6.3.22.</t>
  </si>
  <si>
    <t xml:space="preserve">          длиной до 0,15 м с одной гайками</t>
  </si>
  <si>
    <t>11.1.14.</t>
  </si>
  <si>
    <t>Реставрация резьбовой части смесителя плиты</t>
  </si>
  <si>
    <t>11.1.15.</t>
  </si>
  <si>
    <t>Ремонт угольника плиты "Вромет"</t>
  </si>
  <si>
    <t>11.1.16.</t>
  </si>
  <si>
    <t>Ремонт коллектора газовой плиты</t>
  </si>
  <si>
    <t>11.1.17.</t>
  </si>
  <si>
    <t>Техническое обслуживание сигнализатора загазованности</t>
  </si>
  <si>
    <t>10.1.28.</t>
  </si>
  <si>
    <t>10.1.29.</t>
  </si>
  <si>
    <t xml:space="preserve">Проверка на плотность фланцевых, резьбовых соединений  </t>
  </si>
  <si>
    <t xml:space="preserve">и  сварных стыков на газопроводе в подъезде здания </t>
  </si>
  <si>
    <t>при диаметре      до 32 мм</t>
  </si>
  <si>
    <t>10 соед.</t>
  </si>
  <si>
    <t>Технический надзор за строительством подземного газопровода-</t>
  </si>
  <si>
    <t>ввод</t>
  </si>
  <si>
    <t>ввода (до 25 м)</t>
  </si>
  <si>
    <t>4.1.4.</t>
  </si>
  <si>
    <t xml:space="preserve">Технический надзор за строительством газопровода и монтажом </t>
  </si>
  <si>
    <t>оборудования в ГРП с одной ниткой редуцирования</t>
  </si>
  <si>
    <t>(При наличии двух ниток применять коэф. 1,5)</t>
  </si>
  <si>
    <t>4.1.5.</t>
  </si>
  <si>
    <t>оборудования в ГРУ с одной ниткой редуцирования</t>
  </si>
  <si>
    <t>4.1.6.</t>
  </si>
  <si>
    <t>оборудования ШРП, РДГК, РДНК и др.</t>
  </si>
  <si>
    <t>4.1.7.</t>
  </si>
  <si>
    <t xml:space="preserve">Технический надзор за строительством внутреннего газопровода и </t>
  </si>
  <si>
    <t xml:space="preserve">монтажом газового оборудования  котельной или  технологических </t>
  </si>
  <si>
    <t>печей предприятия</t>
  </si>
  <si>
    <t>4.1.8.</t>
  </si>
  <si>
    <t>монтажом газового оборудования ГРУ и котельной или технологи-</t>
  </si>
  <si>
    <t xml:space="preserve">ческих печей  предприятия </t>
  </si>
  <si>
    <t>4.1.9.</t>
  </si>
  <si>
    <t xml:space="preserve">Технический надзор за строительством и монтажом фасадного и </t>
  </si>
  <si>
    <t xml:space="preserve">внутреннего газопровода, монтажом газового оборудования </t>
  </si>
  <si>
    <t>административного, общественного здания всех назначений при</t>
  </si>
  <si>
    <t>наличии одной топочной установки</t>
  </si>
  <si>
    <t>(На каждую доп. топочную установку применять коэф. 0,6)</t>
  </si>
  <si>
    <t>4.1.10.</t>
  </si>
  <si>
    <t xml:space="preserve">Технический надзор за строительством временного газопровода и </t>
  </si>
  <si>
    <t>монтажом горелок ГИИ для внутренней сушки здания</t>
  </si>
  <si>
    <t>4.1.11.</t>
  </si>
  <si>
    <t>Технический надзор за строительством фасадного, внутридомового</t>
  </si>
  <si>
    <t xml:space="preserve">газопровода и  монтажом газового оборудования в многоквартирном </t>
  </si>
  <si>
    <t xml:space="preserve">жилом доме </t>
  </si>
  <si>
    <t>4.1.12.</t>
  </si>
  <si>
    <t>газопровода и монтажом газового оборудования (до трех приборов)</t>
  </si>
  <si>
    <t xml:space="preserve">    </t>
  </si>
  <si>
    <t>в жилом доме индивидуальной застройки</t>
  </si>
  <si>
    <t>(При установке свыше трех приборов применять коэф. 1,4)</t>
  </si>
  <si>
    <t>4.1.13.</t>
  </si>
  <si>
    <t>Технический надзор за монтажом бытового газового счетчика</t>
  </si>
  <si>
    <t>4.1.14.</t>
  </si>
  <si>
    <t xml:space="preserve">Технический надзор при производстве земляных работ и </t>
  </si>
  <si>
    <t>100 м</t>
  </si>
  <si>
    <t>строительстве вблизи действующего газопровода</t>
  </si>
  <si>
    <t>4.1.15.</t>
  </si>
  <si>
    <t>Проверка исполнительно-технической документации на построенный</t>
  </si>
  <si>
    <t>подземный газопровод ( до 100 м)</t>
  </si>
  <si>
    <t>(В пунктах 4.1.15 и 4.1.16 на каждые последующие 100 м газопро-</t>
  </si>
  <si>
    <t xml:space="preserve">вода применять коэф.0,5) </t>
  </si>
  <si>
    <t>4.1.16.</t>
  </si>
  <si>
    <t>надземный газопровод (до 100 м)</t>
  </si>
  <si>
    <t>4.1.17.</t>
  </si>
  <si>
    <t>подземный газопровод - ввод</t>
  </si>
  <si>
    <t>4.1.18.</t>
  </si>
  <si>
    <t>Установка футляра на кабель в месте пересечения газопровода</t>
  </si>
  <si>
    <t>при длине до 20 м (два ввода) и диаметре  101 - 200 мм</t>
  </si>
  <si>
    <t>5.3.51.</t>
  </si>
  <si>
    <t>Проверка герметичности подземного газопровода опрессовкой</t>
  </si>
  <si>
    <t>при диаметре до 100 мм</t>
  </si>
  <si>
    <t xml:space="preserve">                  101 - 300 мм</t>
  </si>
  <si>
    <t xml:space="preserve">                  св. 300 мм</t>
  </si>
  <si>
    <t>5.3.52.</t>
  </si>
  <si>
    <t xml:space="preserve">Продувка наружного газопровода при диаметре газопровода </t>
  </si>
  <si>
    <t>Разработка  проекта  газоснабжения жилого дома  индивидуальной застройки с вводом до 10 м</t>
  </si>
  <si>
    <t>Внесение изменений в проект газоснабжения  жилого дома индвидуальной застройки, бани, теплицы, гаража, летней кухни</t>
  </si>
  <si>
    <t>Выполнение проекта прокладки  надземного газопровода  протяженностью  до 100м</t>
  </si>
  <si>
    <t>Внесениеи  изменений в проект прокладки  надземного газопровода</t>
  </si>
  <si>
    <t>устр-во</t>
  </si>
  <si>
    <t>6.1.16.</t>
  </si>
  <si>
    <t>ковере</t>
  </si>
  <si>
    <t>6.1.17.</t>
  </si>
  <si>
    <t>Установка муфты на кабеле</t>
  </si>
  <si>
    <t>6.1.18.</t>
  </si>
  <si>
    <t>Пооперационный контроль при строительстве средств защиты</t>
  </si>
  <si>
    <t>ЭЗУ</t>
  </si>
  <si>
    <t>от электрохимической коррозии</t>
  </si>
  <si>
    <t>(При повторном вызове применять  коэф. 0,8)</t>
  </si>
  <si>
    <t>6.1.19.</t>
  </si>
  <si>
    <t>Наладка катодных преобразователей на месте установки</t>
  </si>
  <si>
    <t>6.1.20.</t>
  </si>
  <si>
    <t>Наладка дренажной защиты на месте установки станции</t>
  </si>
  <si>
    <t>6.1.21.</t>
  </si>
  <si>
    <t>Пуск и наладка универсального блока совместной защиты</t>
  </si>
  <si>
    <t>на месте установки</t>
  </si>
  <si>
    <t>6.1.22.</t>
  </si>
  <si>
    <t>Прием в эксплуатацию шунтирующих перемычек</t>
  </si>
  <si>
    <t>6.1.23.</t>
  </si>
  <si>
    <t>Прием в эксплуатацию КИП</t>
  </si>
  <si>
    <t>КИП</t>
  </si>
  <si>
    <t>6.1.24.</t>
  </si>
  <si>
    <t>Прием в эксплуатацию защитных устройств</t>
  </si>
  <si>
    <t>устройство</t>
  </si>
  <si>
    <t>6.1.25.</t>
  </si>
  <si>
    <t>Прием в эксплуатацию изолирующих фланцевых  соединений</t>
  </si>
  <si>
    <t>6.1.26.</t>
  </si>
  <si>
    <t>Проверка, регулировка и испытание под максимальной нагрузкой</t>
  </si>
  <si>
    <t>ЭЗУ в течение 6 часов на поляризованном дренаже</t>
  </si>
  <si>
    <t xml:space="preserve">(На каждые последующие 6 часов в пунктах  6.1.26 - 6.1.29 </t>
  </si>
  <si>
    <t>применять коэф. 0,7)</t>
  </si>
  <si>
    <t>6.1.27.</t>
  </si>
  <si>
    <t>ЭЗУ в течение 6 часов на усиленном дренаже</t>
  </si>
  <si>
    <t>6.1.28.</t>
  </si>
  <si>
    <t>станции катодной защиты с управляемыми выпрямителями</t>
  </si>
  <si>
    <t>6.1.29.</t>
  </si>
  <si>
    <t>То же, c неуправляемыми выпрямителями</t>
  </si>
  <si>
    <t>6.1.30.</t>
  </si>
  <si>
    <t>Присоединение потенциалоуравнивающих продольных и</t>
  </si>
  <si>
    <t>1- 3 м и диаметре задвижки 151-300 мм</t>
  </si>
  <si>
    <t>5.1.27.</t>
  </si>
  <si>
    <t>То же, при диаметре задвижки 301-500 мм</t>
  </si>
  <si>
    <t>5.1.28.</t>
  </si>
  <si>
    <t>То же, при диаметре задвижки 501-700 мм</t>
  </si>
  <si>
    <t>5.1.29.</t>
  </si>
  <si>
    <t>2.2.3.</t>
  </si>
  <si>
    <t>Прокладка с пневматическим испытанием внутридомового</t>
  </si>
  <si>
    <t>газопровода диаметром до 50 мм</t>
  </si>
  <si>
    <t>2.2.4.</t>
  </si>
  <si>
    <t>Проверка состояния изоляционного покрытия подземных</t>
  </si>
  <si>
    <t>км</t>
  </si>
  <si>
    <t>(уличных) газопроводов прибором типа АНПИ при СМР после</t>
  </si>
  <si>
    <t>засыпки до нулевой отметки построенного газопровода</t>
  </si>
  <si>
    <t>4.2.6.</t>
  </si>
  <si>
    <t xml:space="preserve">Проведение механических испытаний стальных сварных </t>
  </si>
  <si>
    <t>соединений, сваренных электросваркой на растяжение и изгиб</t>
  </si>
  <si>
    <t>при диаметре газопровода  до 40 мм</t>
  </si>
  <si>
    <t>(6 образцов)</t>
  </si>
  <si>
    <t xml:space="preserve">                                               50 - 80 мм</t>
  </si>
  <si>
    <t>Техническое обслуживание ГБУ, установленной в шкафу</t>
  </si>
  <si>
    <t xml:space="preserve">с плитой  двухгорелочной газовой </t>
  </si>
  <si>
    <t>10.1.8.</t>
  </si>
  <si>
    <t>10.1.9.</t>
  </si>
  <si>
    <t>10.1.10.</t>
  </si>
  <si>
    <t xml:space="preserve">Техническое обслуживание ГБУ </t>
  </si>
  <si>
    <t xml:space="preserve">Текущий ремонт оборудования ШРП  при одной нитке </t>
  </si>
  <si>
    <t>7.2.8.</t>
  </si>
  <si>
    <t>7.2.9.</t>
  </si>
  <si>
    <t>Техническое обслуживание регулятора давления РДГК-6</t>
  </si>
  <si>
    <t xml:space="preserve"> или РДГК-10</t>
  </si>
  <si>
    <t>7.2.10.</t>
  </si>
  <si>
    <t>Текущий ремонт регулятора давления РДГК-6 или РДГК-10</t>
  </si>
  <si>
    <t>7.2.11.</t>
  </si>
  <si>
    <t>опора</t>
  </si>
  <si>
    <t xml:space="preserve">                                                                                 101-200 мм</t>
  </si>
  <si>
    <t>2.2.26.</t>
  </si>
  <si>
    <t>Копание ям  для стоек и столбов</t>
  </si>
  <si>
    <t>2.2.27</t>
  </si>
  <si>
    <t>Установка опоры под газопровод с бетонированием</t>
  </si>
  <si>
    <t>2.2.28.</t>
  </si>
  <si>
    <t xml:space="preserve">Изготовление крепления  для прокладки газопровода диаметром </t>
  </si>
  <si>
    <t>крепление</t>
  </si>
  <si>
    <t>до 100 мм  по стене здания</t>
  </si>
  <si>
    <t>8.1.2.</t>
  </si>
  <si>
    <t>Техническое обслуживание групповой баллонной установки</t>
  </si>
  <si>
    <t xml:space="preserve">при двух баллонах в одной установке  </t>
  </si>
  <si>
    <t>8.1.3.</t>
  </si>
  <si>
    <t>То же, при количестве баллонов в одной установке 3 - 4</t>
  </si>
  <si>
    <t>8.1.4.</t>
  </si>
  <si>
    <t>То же, при количестве баллонов в одной установке  5 - 6</t>
  </si>
  <si>
    <t>8.1.5.</t>
  </si>
  <si>
    <t>11.1.79.</t>
  </si>
  <si>
    <t>Изготовление запальника к печной горелке</t>
  </si>
  <si>
    <t>11.1.80.</t>
  </si>
  <si>
    <t>Изготовление трубок горелки  ГПТ-2М</t>
  </si>
  <si>
    <t>11.1.81.</t>
  </si>
  <si>
    <t>Изготовление ниппеля для горелки ГПТ-2М</t>
  </si>
  <si>
    <t>ниппель</t>
  </si>
  <si>
    <t>11.1.82.</t>
  </si>
  <si>
    <t>городского типа или микрорайона города с населением до 50 тыс.</t>
  </si>
  <si>
    <t>жителей</t>
  </si>
  <si>
    <t>1.2.2.</t>
  </si>
  <si>
    <t>1.2.3.</t>
  </si>
  <si>
    <t>Проверка технического состояния контрольного проводника</t>
  </si>
  <si>
    <t>контрольный</t>
  </si>
  <si>
    <t>5.1.9.</t>
  </si>
  <si>
    <t>Проверка технического состояния гидрозатвора</t>
  </si>
  <si>
    <t>и др. материалов</t>
  </si>
  <si>
    <t>11.1.96.</t>
  </si>
  <si>
    <t>Изготовление переходника с 1/2" на 3/4"</t>
  </si>
  <si>
    <t>11.1.97.</t>
  </si>
  <si>
    <t>Изготовление контргайки 1/2" - 1,5"</t>
  </si>
  <si>
    <t>контргайка</t>
  </si>
  <si>
    <t>11.1.98.</t>
  </si>
  <si>
    <t>Изготовление  муфты 1/2" - 1,5"</t>
  </si>
  <si>
    <t>11.1.99.</t>
  </si>
  <si>
    <t>Изготовление гайки к термопаре</t>
  </si>
  <si>
    <t>11.1.100.</t>
  </si>
  <si>
    <t>Изготовление отводов диаметром 15 мм</t>
  </si>
  <si>
    <t>отвод</t>
  </si>
  <si>
    <t xml:space="preserve">                                                           20 мм</t>
  </si>
  <si>
    <t>11.1.101.</t>
  </si>
  <si>
    <t>Изготовление бочонков диаметром 15 мм</t>
  </si>
  <si>
    <t>бочонок</t>
  </si>
  <si>
    <t xml:space="preserve">                                                             20 мм</t>
  </si>
  <si>
    <t xml:space="preserve">                                                             25 мм</t>
  </si>
  <si>
    <t xml:space="preserve">                                                             32 мм</t>
  </si>
  <si>
    <t xml:space="preserve">                                                             40 мм</t>
  </si>
  <si>
    <t>11.1.102.</t>
  </si>
  <si>
    <t>Изготовление сгонов диаметром      25 мм</t>
  </si>
  <si>
    <t>11.1.103.</t>
  </si>
  <si>
    <t>Изготовление заглушки с внутренней или наружной резьбой</t>
  </si>
  <si>
    <t xml:space="preserve">                      20 мм</t>
  </si>
  <si>
    <t xml:space="preserve">                      25 мм</t>
  </si>
  <si>
    <t xml:space="preserve">Замена газовой плиты без изменения подводки с пуском </t>
  </si>
  <si>
    <t>газа и регулировкой работы горелок плиты</t>
  </si>
  <si>
    <t>10.2.2.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</si>
  <si>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</si>
  <si>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</si>
  <si>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</si>
  <si>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</si>
  <si>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</si>
  <si>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</si>
  <si>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</si>
  <si>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</si>
  <si>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</si>
  <si>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</si>
  <si>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</si>
  <si>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</si>
  <si>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</si>
  <si>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</si>
  <si>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</si>
  <si>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</si>
  <si>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</si>
  <si>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</si>
  <si>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</si>
  <si>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</si>
  <si>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</si>
  <si>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10.2.11.</t>
  </si>
  <si>
    <t>Замена прокладок газоподводящей трубки</t>
  </si>
  <si>
    <t>10.2.12.</t>
  </si>
  <si>
    <t>Замена регулятора подачи воздуха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</si>
  <si>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</si>
  <si>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</si>
  <si>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</si>
  <si>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</si>
  <si>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</si>
  <si>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</si>
  <si>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</si>
  <si>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</si>
  <si>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</si>
  <si>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</si>
  <si>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</si>
  <si>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</si>
  <si>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</si>
  <si>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</si>
  <si>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</si>
  <si>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</si>
  <si>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</si>
  <si>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</si>
  <si>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вертеля духового шкафа</t>
  </si>
  <si>
    <t>10.2.21.</t>
  </si>
  <si>
    <t>Замена биметаллической пластинки</t>
  </si>
  <si>
    <t>пластинка</t>
  </si>
  <si>
    <t>Подвеска кабеля между опорами</t>
  </si>
  <si>
    <t>6.1.65.</t>
  </si>
  <si>
    <t xml:space="preserve">Подключение кабеля элеторозащиты к трубопроводу в колодце </t>
  </si>
  <si>
    <t>подключ-е</t>
  </si>
  <si>
    <t xml:space="preserve">(ковере) </t>
  </si>
  <si>
    <t>6.1.66.</t>
  </si>
  <si>
    <t xml:space="preserve">Подключение кабеля элеторозащиты к трубопроводу в грунте </t>
  </si>
  <si>
    <t>6.1.67.</t>
  </si>
  <si>
    <t xml:space="preserve">Подключение кабеля элеторозащиты к рельсам трамвая </t>
  </si>
  <si>
    <t>в колодце (ковере)</t>
  </si>
  <si>
    <t>6.1.68.</t>
  </si>
  <si>
    <t>Подключение кабеля элеторозащиты к рельсам трамвая в грунте</t>
  </si>
  <si>
    <t>6.1.69.</t>
  </si>
  <si>
    <t>Монтаж узла учета электроэнергии</t>
  </si>
  <si>
    <t>узел</t>
  </si>
  <si>
    <t>6.1.70.</t>
  </si>
  <si>
    <t>Монтаж опоры воздушной линии</t>
  </si>
  <si>
    <t>6.1.71.</t>
  </si>
  <si>
    <t>Установка опознавательных знаков</t>
  </si>
  <si>
    <t xml:space="preserve">пневматических  испытаний  диаметром     до 50 мм </t>
  </si>
  <si>
    <t xml:space="preserve">                                                                          51 - 100 мм</t>
  </si>
  <si>
    <t xml:space="preserve">                                                                          101 - 200 мм</t>
  </si>
  <si>
    <t xml:space="preserve">                                                                          св. 200 мм</t>
  </si>
  <si>
    <t>2.2.22.</t>
  </si>
  <si>
    <t>Пневматическое испытание внутреннего газопровода диаметром</t>
  </si>
  <si>
    <t>до 50 мм</t>
  </si>
  <si>
    <t xml:space="preserve">(административном) здании с учетом согласования </t>
  </si>
  <si>
    <t>(При выполнении работ без согласования проекта в пунктах 1.1.19-</t>
  </si>
  <si>
    <t>1.1.24  применять коэф. 0,7)</t>
  </si>
  <si>
    <t>1.1.20.</t>
  </si>
  <si>
    <t xml:space="preserve">тельной системы  жилого дома индивидуальной застройки с </t>
  </si>
  <si>
    <t xml:space="preserve">учетом согласования </t>
  </si>
  <si>
    <t>1.1.21.</t>
  </si>
  <si>
    <t>РАЗДЕЛ 13. УЧЕТ РАСХОДА ГАЗА</t>
  </si>
  <si>
    <t>13.1.</t>
  </si>
  <si>
    <t>Переключение прибора по учету газа с летнего</t>
  </si>
  <si>
    <t xml:space="preserve"> перепада на зимний и наоборот</t>
  </si>
  <si>
    <t>13.2.</t>
  </si>
  <si>
    <t>Включение приборов учета газа после периодичес-</t>
  </si>
  <si>
    <t>кой проверки</t>
  </si>
  <si>
    <t>13.3.</t>
  </si>
  <si>
    <t xml:space="preserve">Контроль представителя газового хозяйства за </t>
  </si>
  <si>
    <t xml:space="preserve"> заменой диафрагмы при диаметре до 200 мм </t>
  </si>
  <si>
    <t>диафрагма</t>
  </si>
  <si>
    <t>13.4.</t>
  </si>
  <si>
    <t>То же, при диаметре свыше 200 мм</t>
  </si>
  <si>
    <t xml:space="preserve">Раздел 14. ИНСТРУКТАЖ ДОЛЖНОСТНЫХ ЛИЦ И ПОТРЕБИТЕЛЕЙ ГАЗА </t>
  </si>
  <si>
    <t xml:space="preserve">Договорная цена ,руб. </t>
  </si>
  <si>
    <t>14.1.</t>
  </si>
  <si>
    <t xml:space="preserve">Инструктаж лиц, ответственных за безопасную эксплуатацию </t>
  </si>
  <si>
    <t>чел.</t>
  </si>
  <si>
    <t xml:space="preserve">бытовых газовых приборов, установленных в общественных </t>
  </si>
  <si>
    <t>зданиях производственного назначения, в общественных,</t>
  </si>
  <si>
    <t>административных и жилых зданиях</t>
  </si>
  <si>
    <t>14.2.</t>
  </si>
  <si>
    <t>То же, при обучении в группе (4-5 человек)</t>
  </si>
  <si>
    <t>14.3.</t>
  </si>
  <si>
    <t xml:space="preserve">Обучение персонала, занятого эксплуатацией бытовых газовых </t>
  </si>
  <si>
    <t>9.1.12</t>
  </si>
  <si>
    <t>Пуск в эксплуатацию(расконсервация) котельной с котлом средней мощности без автоматики после отключения па летний период (На кажд. Последующ. Котел применять коэф. 0,3)</t>
  </si>
  <si>
    <t>1.2.11.</t>
  </si>
  <si>
    <t xml:space="preserve">Согласование проекта  установки  ШРП </t>
  </si>
  <si>
    <t>1.2.12.</t>
  </si>
  <si>
    <t xml:space="preserve">Согласование проекта газораспределительной системы </t>
  </si>
  <si>
    <t>Установка подводящей трубки холодной воды</t>
  </si>
  <si>
    <t>10.2.118.</t>
  </si>
  <si>
    <t xml:space="preserve">Снятие и прочистка отводящей трубки горячей воды с </t>
  </si>
  <si>
    <t xml:space="preserve">корректировкой резьбы </t>
  </si>
  <si>
    <t>10.2.119.</t>
  </si>
  <si>
    <t>Установка отводящей трубки горячей воды</t>
  </si>
  <si>
    <t>10.2.120.</t>
  </si>
  <si>
    <t>Снятие и прочистка трубок радиатора КГИ-56  с корректи-</t>
  </si>
  <si>
    <t>ровкой резьбы</t>
  </si>
  <si>
    <t>10.2.121.</t>
  </si>
  <si>
    <t xml:space="preserve">Установка трубок радиатора КГИ-56 </t>
  </si>
  <si>
    <t>10.2.122.</t>
  </si>
  <si>
    <t>Развальцовка подводящей трубки холодной воды с заменой</t>
  </si>
  <si>
    <t>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</si>
  <si>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</si>
  <si>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</si>
  <si>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</si>
  <si>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</si>
  <si>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</si>
  <si>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</si>
  <si>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</si>
  <si>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</si>
  <si>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</si>
  <si>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</si>
  <si>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</si>
  <si>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</si>
  <si>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</si>
  <si>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</si>
  <si>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</si>
  <si>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</t>
  </si>
  <si>
    <t>10.2.131.</t>
  </si>
  <si>
    <t>Снятие  огневой камеры</t>
  </si>
  <si>
    <t>10.2.132.</t>
  </si>
  <si>
    <t>Установка  огневой камеры</t>
  </si>
  <si>
    <t>10.2.133.</t>
  </si>
  <si>
    <t xml:space="preserve">Монтаж креплений под газопровод диаметром до 100 мм для </t>
  </si>
  <si>
    <t xml:space="preserve">прокладки по стене здания </t>
  </si>
  <si>
    <t>2.2.31.</t>
  </si>
  <si>
    <t>Масляная окраска наружного газопровода надземной прокладки,</t>
  </si>
  <si>
    <t>две окраски</t>
  </si>
  <si>
    <t>(При окраске с приставной лестницы применять коэф.1,2)</t>
  </si>
  <si>
    <t>2.2.32.</t>
  </si>
  <si>
    <t>Вскрытие асфальтового покрытия отбойным молотком</t>
  </si>
  <si>
    <t>2.2.33.</t>
  </si>
  <si>
    <t>Периодическая регулировка (наладка) режима работы автомати-</t>
  </si>
  <si>
    <t>ческой ЭЗУ на сложных электронных схемах</t>
  </si>
  <si>
    <r>
      <t>стве измерений в пп.6</t>
    </r>
    <r>
      <rPr>
        <sz val="10"/>
        <color indexed="8"/>
        <rFont val="Arial Cyr"/>
        <family val="2"/>
        <charset val="204"/>
      </rPr>
      <t>.2.41 - 6.2.43</t>
    </r>
    <r>
      <rPr>
        <sz val="10"/>
        <color indexed="29"/>
        <rFont val="Arial Cyr"/>
        <family val="2"/>
        <charset val="204"/>
      </rPr>
      <t xml:space="preserve"> </t>
    </r>
    <r>
      <rPr>
        <sz val="10"/>
        <color indexed="8"/>
        <rFont val="Arial Cyr"/>
        <family val="2"/>
        <charset val="204"/>
      </rPr>
      <t>добавлять</t>
    </r>
    <r>
      <rPr>
        <sz val="10"/>
        <rFont val="Arial Cyr"/>
        <charset val="204"/>
      </rPr>
      <t xml:space="preserve"> цену п.6.2.3)</t>
    </r>
  </si>
  <si>
    <t>Замена термопары отоптельного котла ВНИИСТО - МЧ</t>
  </si>
  <si>
    <t>10.2.148.</t>
  </si>
  <si>
    <t>Замена термопары автоматики безопасности печной горелки</t>
  </si>
  <si>
    <t>10.2.149.</t>
  </si>
  <si>
    <t>Анализ технического состояния ШРП, составление заключения</t>
  </si>
  <si>
    <t>РАЗДЕЛ 8. РЕЗЕРВУАРНЫЕ, ИСПАРИТЕЛЬНЫЕ И ГРУППОВЫЕ БАЛЛОННЫЕ УСТАНОВКИ СУГ</t>
  </si>
  <si>
    <t>Глава 1. ТЕХНИЧЕСКОЕ ОБСЛУЖИВАНИЕ РЕЗЕРВУАРНЫХ И ГАЗОБАЛЛОННЫХ УСТАНОВОК.</t>
  </si>
  <si>
    <t>ТЕХНИЧЕСКОЕ ОСВИДЕТЕЛЬСТВОВАНИЕ ЕМКОСТЕЙ</t>
  </si>
  <si>
    <t>8.1.1.</t>
  </si>
  <si>
    <t>Внешний осмотр (обход) технического состояния групповой</t>
  </si>
  <si>
    <t xml:space="preserve">установка </t>
  </si>
  <si>
    <t>баллонной установки из двух баллонов</t>
  </si>
  <si>
    <t xml:space="preserve">(На каждые последующие два баллона применять коэф.0,2) </t>
  </si>
  <si>
    <r>
      <t xml:space="preserve">  м</t>
    </r>
    <r>
      <rPr>
        <vertAlign val="superscript"/>
        <sz val="10"/>
        <rFont val="Arial Cyr"/>
        <family val="2"/>
        <charset val="204"/>
      </rPr>
      <t>2</t>
    </r>
    <r>
      <rPr>
        <sz val="10"/>
        <rFont val="Arial Cyr"/>
        <charset val="204"/>
      </rPr>
      <t xml:space="preserve"> поверхн.</t>
    </r>
  </si>
  <si>
    <t xml:space="preserve">покрытия газопровода битумной изоляцией  </t>
  </si>
  <si>
    <t>5.3.2.</t>
  </si>
  <si>
    <t>Устранение  снежно-ледяных и кристаллогидратных закупорок</t>
  </si>
  <si>
    <t xml:space="preserve">в газопроводе  </t>
  </si>
  <si>
    <t xml:space="preserve">Инструктаж населения с выездом на место по правилам </t>
  </si>
  <si>
    <t xml:space="preserve">пользования  газовой плитой   (многоквартирный дом) </t>
  </si>
  <si>
    <t>14.6.</t>
  </si>
  <si>
    <t>То же, при установке газовой плиты и проточного водо-</t>
  </si>
  <si>
    <t>нагревателя</t>
  </si>
  <si>
    <t>14.7.</t>
  </si>
  <si>
    <t xml:space="preserve">Инструктаж населения в техническом кабинете по правилам </t>
  </si>
  <si>
    <t xml:space="preserve"> пользования газовой плитой  (многоквартирный дом) </t>
  </si>
  <si>
    <t>14.8.</t>
  </si>
  <si>
    <t>14.9.</t>
  </si>
  <si>
    <t xml:space="preserve">Инструктаж  в техническом кабинете по правилам пользования </t>
  </si>
  <si>
    <t xml:space="preserve">газовыми приборами населения, проживающего в домах </t>
  </si>
  <si>
    <t>индививидуальной застройки при установке газовой плиты</t>
  </si>
  <si>
    <t>14.10.</t>
  </si>
  <si>
    <t>14.11.</t>
  </si>
  <si>
    <t>То же, при установке газовой плиты,  проточного водо-</t>
  </si>
  <si>
    <t>нагревателя и отопительного аппарата</t>
  </si>
  <si>
    <t>14.12.</t>
  </si>
  <si>
    <t xml:space="preserve">То же, при установке только проточного водонагревателя или </t>
  </si>
  <si>
    <t xml:space="preserve">отопительного аппарата </t>
  </si>
  <si>
    <t>красного излучения (ГИИ) в сельскохозяйственных помещениях</t>
  </si>
  <si>
    <t>(На каждую последующую горелку применять коэф.0,6)</t>
  </si>
  <si>
    <t xml:space="preserve">Пуск в эксплуатацию (расконсервация) бытового отопительного </t>
  </si>
  <si>
    <t>газопровода к жилому дому при длине до 100 м</t>
  </si>
  <si>
    <t>(При длине газопровода свыше 100 м применять коэф.1,1)</t>
  </si>
  <si>
    <t>3.34.</t>
  </si>
  <si>
    <t xml:space="preserve"> коммуникаций</t>
  </si>
  <si>
    <t>1.2.28.</t>
  </si>
  <si>
    <t>Согласование места размещения объекта строительства</t>
  </si>
  <si>
    <t>усиленного дренажа с электронной системой регулирования</t>
  </si>
  <si>
    <t>6.2.47.</t>
  </si>
  <si>
    <t>станции катодной защиты с неуправляемыми выпрямителями</t>
  </si>
  <si>
    <t>6.2.48.</t>
  </si>
  <si>
    <t>6.2.49.</t>
  </si>
  <si>
    <t>Пересогласование проекта газораспределительной системы насе-</t>
  </si>
  <si>
    <t>ленного пункта сельской местности при количестве домов до 10</t>
  </si>
  <si>
    <t xml:space="preserve">Вскрытие отсека вентилятора </t>
  </si>
  <si>
    <t>10.2.200.</t>
  </si>
  <si>
    <t xml:space="preserve">Замена температурных датчиков или конденсатора в отсеке </t>
  </si>
  <si>
    <t>вентилятора агрегата "Lennox" с заменой фильтра</t>
  </si>
  <si>
    <t>10.2.201.</t>
  </si>
  <si>
    <t xml:space="preserve">То же, без замены фильтра </t>
  </si>
  <si>
    <t>10.2.202.</t>
  </si>
  <si>
    <t>Ремонт вентильных блоков на ЭЗУ при количестве заменяемых</t>
  </si>
  <si>
    <t>диодов до двух</t>
  </si>
  <si>
    <t>6.3.20.</t>
  </si>
  <si>
    <t xml:space="preserve">условиях работы (на высоте с приставной лестницы) при </t>
  </si>
  <si>
    <t>диаметре газопровода  до 200 мм</t>
  </si>
  <si>
    <t xml:space="preserve">                                 201 - 500 мм</t>
  </si>
  <si>
    <t xml:space="preserve">                                 св. 500 мм</t>
  </si>
  <si>
    <t>5.3.24.</t>
  </si>
  <si>
    <t>Масляная окраска ранее окрашенных задвижек в колодце при</t>
  </si>
  <si>
    <t xml:space="preserve">диаметре газопровода  до 200 мм  </t>
  </si>
  <si>
    <t xml:space="preserve">                                201 - 500 мм</t>
  </si>
  <si>
    <t xml:space="preserve">                                св. 500 мм</t>
  </si>
  <si>
    <t>5.3.25.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</si>
  <si>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</si>
  <si>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</si>
  <si>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</si>
  <si>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</si>
  <si>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</si>
  <si>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</si>
  <si>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</si>
  <si>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</si>
  <si>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</si>
  <si>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</si>
  <si>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Пуск  газа  в газопроводы  наружных сетей  после выполнения</t>
  </si>
  <si>
    <t>пуск</t>
  </si>
  <si>
    <t>ремонтных работ при длине газопровода до 50 м и диаметре</t>
  </si>
  <si>
    <t>50 - 100 мм</t>
  </si>
  <si>
    <t xml:space="preserve">установки на электронных схемах средней сложности при </t>
  </si>
  <si>
    <t xml:space="preserve">измерении разности потенциалов до 4 пунктов </t>
  </si>
  <si>
    <t xml:space="preserve">                                  до 6 пунктов</t>
  </si>
  <si>
    <t>6.2.40.</t>
  </si>
  <si>
    <t>Первичный пуск газа в газовое оборудование жилого дома</t>
  </si>
  <si>
    <t xml:space="preserve">индивидуальной застройки при установке  плиты </t>
  </si>
  <si>
    <r>
      <t>(</t>
    </r>
    <r>
      <rPr>
        <sz val="10"/>
        <color indexed="8"/>
        <rFont val="Arial Cyr"/>
        <charset val="204"/>
      </rPr>
      <t xml:space="preserve"> При установке двух плит применять коэф.1,8; при установке бытового </t>
    </r>
  </si>
  <si>
    <t xml:space="preserve">счетчика газа применять коэф.1,15) </t>
  </si>
  <si>
    <t xml:space="preserve">                                                    РГ- 600  </t>
  </si>
  <si>
    <t xml:space="preserve">                                                    РГ- 1000  </t>
  </si>
  <si>
    <t>9.1.29.</t>
  </si>
  <si>
    <t xml:space="preserve">Техническое обслуживание газовых счетчиков  типа:    </t>
  </si>
  <si>
    <t xml:space="preserve">                                                    СГ- 100  </t>
  </si>
  <si>
    <t xml:space="preserve">                                                    СГ- 200</t>
  </si>
  <si>
    <t xml:space="preserve">                                                    СГ- 400</t>
  </si>
  <si>
    <t>3.52.</t>
  </si>
  <si>
    <t>То же, при количестве приборов на одном стояке свыше 10</t>
  </si>
  <si>
    <t>РАЗДЕЛ 4.  ТЕХНИЧЕСКИЙ   НАДЗОР ЗА СТРОИТЕЛЬСТВОМ</t>
  </si>
  <si>
    <t>Глава 1. ТЕХНИЧЕСКИЙ НАДЗОР ЗА СТРОИТЕЛЬСТВОМ ОБЪЕКТОВ ГАЗОРАСПРЕДЕЛИТЕЛЬНОЙ СИСТЕМЫ</t>
  </si>
  <si>
    <t>9.1.6.</t>
  </si>
  <si>
    <t>9.1.7.</t>
  </si>
  <si>
    <t>4.1.1.</t>
  </si>
  <si>
    <t>9.1.30.</t>
  </si>
  <si>
    <t>Поднятие и опускание малого ковера при асфальто-бетонном</t>
  </si>
  <si>
    <t>ковер</t>
  </si>
  <si>
    <t>покрытии</t>
  </si>
  <si>
    <t>5.3.30.</t>
  </si>
  <si>
    <t>То же, без покрытия</t>
  </si>
  <si>
    <t>5.3.31.</t>
  </si>
  <si>
    <t>Поднятие и опускание большого ковера при асфальто-бетонном</t>
  </si>
  <si>
    <t>5.3.32.</t>
  </si>
  <si>
    <t xml:space="preserve">                                     импортного производства</t>
  </si>
  <si>
    <t>рассекатель</t>
  </si>
  <si>
    <t xml:space="preserve">                                     отечественного производства</t>
  </si>
  <si>
    <t>11.1.8.</t>
  </si>
  <si>
    <t>Изготовление переходника к плите</t>
  </si>
  <si>
    <t>переходник</t>
  </si>
  <si>
    <t>11.1.9.</t>
  </si>
  <si>
    <t>Изготовление ручки газовой плиты</t>
  </si>
  <si>
    <t>10 ручек</t>
  </si>
  <si>
    <t>11.1.10.</t>
  </si>
  <si>
    <t>Изготовление ручки для газовых кранов диаметром 15-20 мм</t>
  </si>
  <si>
    <t>11.1.11.</t>
  </si>
  <si>
    <t>Изготовление решетки для двухгорелочной плиты</t>
  </si>
  <si>
    <t>решетка</t>
  </si>
  <si>
    <t>(ПГ-4 с коэф. 1,3)</t>
  </si>
  <si>
    <t>11.1.12.</t>
  </si>
  <si>
    <t>Изготовление дна корпуса газовой плиты</t>
  </si>
  <si>
    <r>
      <t xml:space="preserve">жестянщ. </t>
    </r>
    <r>
      <rPr>
        <sz val="10"/>
        <rFont val="Arial Cyr"/>
        <family val="2"/>
        <charset val="204"/>
      </rPr>
      <t>4 р.</t>
    </r>
    <r>
      <rPr>
        <sz val="8"/>
        <rFont val="Arial Cyr"/>
        <family val="2"/>
        <charset val="204"/>
      </rPr>
      <t xml:space="preserve"> </t>
    </r>
  </si>
  <si>
    <t>11.1.13.</t>
  </si>
  <si>
    <t>Изготовление газоподводящей трубки к горелке плиты</t>
  </si>
  <si>
    <t xml:space="preserve">          длиной до 0,4 м с двумя гайками</t>
  </si>
  <si>
    <t xml:space="preserve">          длиной до 0,15 м с двумя гайками</t>
  </si>
  <si>
    <t xml:space="preserve">          длиной до 0,4 м с одной гайкой</t>
  </si>
  <si>
    <t xml:space="preserve">                                                                                    32 - 40 мм</t>
  </si>
  <si>
    <t xml:space="preserve">                                                                                    50 мм   </t>
  </si>
  <si>
    <t>11.1.21.</t>
  </si>
  <si>
    <t>Изготовление штуцера подводящей трубки КГИ-56</t>
  </si>
  <si>
    <t>1.4.1.2*</t>
  </si>
  <si>
    <t>от 101 - 200 м</t>
  </si>
  <si>
    <t xml:space="preserve">Проверка параметров срабатывания и настройка регулятора </t>
  </si>
  <si>
    <t>давления РДУК с диаметром до 100 мм</t>
  </si>
  <si>
    <t>РДУК</t>
  </si>
  <si>
    <t xml:space="preserve">                                            101-200 мм</t>
  </si>
  <si>
    <t>7.2.21.</t>
  </si>
  <si>
    <r>
      <t xml:space="preserve">Проверка параметров срабатывания и настройка </t>
    </r>
    <r>
      <rPr>
        <sz val="9"/>
        <rFont val="Arial Cyr"/>
        <family val="2"/>
        <charset val="204"/>
      </rPr>
      <t>ПКН, ПЗК</t>
    </r>
    <r>
      <rPr>
        <sz val="10"/>
        <rFont val="Arial Cyr"/>
        <charset val="204"/>
      </rPr>
      <t xml:space="preserve"> и КПЗ</t>
    </r>
  </si>
  <si>
    <t>с диаметром до 100 мм</t>
  </si>
  <si>
    <t xml:space="preserve">                    101- 200 мм</t>
  </si>
  <si>
    <t>7.2.22.</t>
  </si>
  <si>
    <t xml:space="preserve">Проверка параметров срабатывания и настройка   ПСК-50 </t>
  </si>
  <si>
    <t>7.2.23.</t>
  </si>
  <si>
    <t xml:space="preserve">Проверка параметров срабатывания и настройка   ППК-80 </t>
  </si>
  <si>
    <t>7.2.24.</t>
  </si>
  <si>
    <t>10.1.27.</t>
  </si>
  <si>
    <t>Проверка герметичности газопровода</t>
  </si>
  <si>
    <t>5.4.3.</t>
  </si>
  <si>
    <t>Проверка эффективности работы ЭХЗ</t>
  </si>
  <si>
    <t>5.4.4.</t>
  </si>
  <si>
    <t xml:space="preserve">Проверка состояния изоляции на контакт с грунтом </t>
  </si>
  <si>
    <t>аппаратурой С-Scan</t>
  </si>
  <si>
    <t>5.4.5.</t>
  </si>
  <si>
    <t>Уточнение точечных мест повреждения изоляции аппаратурой</t>
  </si>
  <si>
    <t xml:space="preserve">АНПИ </t>
  </si>
  <si>
    <t>5.4.6.</t>
  </si>
  <si>
    <t>Оценка состояния металла газопровода. Выявление участков</t>
  </si>
  <si>
    <t>с аномалией труб</t>
  </si>
  <si>
    <t>5.4.7.</t>
  </si>
  <si>
    <t>Определение мест контрольных шурфов</t>
  </si>
  <si>
    <t>5.4.8.</t>
  </si>
  <si>
    <t>Подготовка и закрытие шурфов</t>
  </si>
  <si>
    <t>5.4.9.</t>
  </si>
  <si>
    <t>Измерение свойств и внешнего вида изоляционного покрытия</t>
  </si>
  <si>
    <t>5.4.10.</t>
  </si>
  <si>
    <t>Проверка защитного поляризационного потенциала в шурфах</t>
  </si>
  <si>
    <t>5.4.11.</t>
  </si>
  <si>
    <t>Определение геометрических параметров трубы в шурфах</t>
  </si>
  <si>
    <t>5.4.12.</t>
  </si>
  <si>
    <t>Определение состояния поверхности металла трубы</t>
  </si>
  <si>
    <t>5.4.13.</t>
  </si>
  <si>
    <t>Проведение замеров и расчета напряженно-деформированного</t>
  </si>
  <si>
    <t>состояния трубы (замер и расчет ударной вязкости металла</t>
  </si>
  <si>
    <t>труб)</t>
  </si>
  <si>
    <t>5.4.14.</t>
  </si>
  <si>
    <t>Расчет остаточного ресурса металла труб</t>
  </si>
  <si>
    <t>5.4.15.</t>
  </si>
  <si>
    <t>Разработка рекомендаций по безопасной эксплуатации газопрово-</t>
  </si>
  <si>
    <t>отчет</t>
  </si>
  <si>
    <t xml:space="preserve">да на весь срок продления жизненного цикла или обоснование </t>
  </si>
  <si>
    <t>необходимости его замены, составление отчета</t>
  </si>
  <si>
    <t xml:space="preserve">РАЗДЕЛ 6. ЭЛЕКТРОХИМИЧЕСКАЯ ЗАЩИТА ГАЗОПРОВОДОВ ОТ КОРРОЗИИ   </t>
  </si>
  <si>
    <t>Глава 1. УСТАНОВКА (МОНТАЖ), ПУСК И НАЛАДКА СРЕДСТВ ЗАЩИТЫ</t>
  </si>
  <si>
    <t>6.1.1.</t>
  </si>
  <si>
    <t>Установка опытной автоматической катодной станции на сложных</t>
  </si>
  <si>
    <t>электронных схемах с применением передвижной лаборатории</t>
  </si>
  <si>
    <t>ПЗЛК при забивке металлических электродов  до 10</t>
  </si>
  <si>
    <t>станция</t>
  </si>
  <si>
    <t>монтер 5 р.</t>
  </si>
  <si>
    <t>монтер 6 р.</t>
  </si>
  <si>
    <t>5.3.33.</t>
  </si>
  <si>
    <t>Замена ковера при асфальто-бетонном покрытии</t>
  </si>
  <si>
    <t>5.3.34.</t>
  </si>
  <si>
    <t>5.3.35.</t>
  </si>
  <si>
    <t>Окраска ковера</t>
  </si>
  <si>
    <t>5.3.36.</t>
  </si>
  <si>
    <t xml:space="preserve">                                                                                     100 мм</t>
  </si>
  <si>
    <t xml:space="preserve">                                                                                     200 мм</t>
  </si>
  <si>
    <t>7.2.29.</t>
  </si>
  <si>
    <t>Техническое обслуживание телемеханических  установок</t>
  </si>
  <si>
    <t>системы  Контур-21</t>
  </si>
  <si>
    <t xml:space="preserve">                Ритм-1</t>
  </si>
  <si>
    <t>7.2.30.</t>
  </si>
  <si>
    <t xml:space="preserve">Техническое обслуживание радиостанции </t>
  </si>
  <si>
    <t>радиостанция</t>
  </si>
  <si>
    <t xml:space="preserve">Глава 3.  КАПИТАЛЬНЫЙ  РЕМОНТ  </t>
  </si>
  <si>
    <t>7.3.1.</t>
  </si>
  <si>
    <t>Замена клапана при ремонте регулятора давления типа:</t>
  </si>
  <si>
    <t xml:space="preserve">                                          РДУК-2-50, РДБК1-50, РДГ-50</t>
  </si>
  <si>
    <t xml:space="preserve">                                          РДУК-2-100 ,РДБК1-100, РДГ-80</t>
  </si>
  <si>
    <t xml:space="preserve">                                          РДУК-2-200,РДБК1-200,  РДГ-150</t>
  </si>
  <si>
    <t>7.3.2.</t>
  </si>
  <si>
    <t xml:space="preserve">Замена штока  при ремонте регулятора  давления типа:  </t>
  </si>
  <si>
    <t xml:space="preserve">                                          РДУК-2-50, РДБК1-50,  РДГ-50</t>
  </si>
  <si>
    <t>шток</t>
  </si>
  <si>
    <t>7.3.3.</t>
  </si>
  <si>
    <t xml:space="preserve">Замена седла при ремонте регулятора давления  типа:  </t>
  </si>
  <si>
    <t>седло</t>
  </si>
  <si>
    <t>7.3.4.</t>
  </si>
  <si>
    <t xml:space="preserve">Замена мембраны при ремонте регулятора давления  типа:  </t>
  </si>
  <si>
    <t>мембрана</t>
  </si>
  <si>
    <t>7.3.5.</t>
  </si>
  <si>
    <t>Ремонт пилота регулятора давления ГРП при замене: пружины</t>
  </si>
  <si>
    <t>Замена и пайка трех пальцев горелки КГИ-56</t>
  </si>
  <si>
    <t>11.1.56.</t>
  </si>
  <si>
    <t>Замена двух труб горелки водонагревателя "Днепро"</t>
  </si>
  <si>
    <t>11.1.57.</t>
  </si>
  <si>
    <t>То же, при замене пяти труб</t>
  </si>
  <si>
    <t>11.1.58.</t>
  </si>
  <si>
    <t>Замена двух сопел горелки водонагревателя "Днепро"</t>
  </si>
  <si>
    <t>11.1.59.</t>
  </si>
  <si>
    <t>То же, при замене пяти сопел</t>
  </si>
  <si>
    <t>Водонагреватель емкостный</t>
  </si>
  <si>
    <t>11.1.60.</t>
  </si>
  <si>
    <t xml:space="preserve">Изготовление "кармана" под термометр к отопительным </t>
  </si>
  <si>
    <t>аппаратам</t>
  </si>
  <si>
    <t>11.1.61.</t>
  </si>
  <si>
    <t>Изготовление сопла запальника АГВ и других типов котлов</t>
  </si>
  <si>
    <t>11.1.62.</t>
  </si>
  <si>
    <t>Изготовление стойки запальника АГВ и других типов котлов</t>
  </si>
  <si>
    <t>стойка</t>
  </si>
  <si>
    <t>11.1.63.</t>
  </si>
  <si>
    <t>Изготовление тройника к газовым котлам</t>
  </si>
  <si>
    <t>11.1.64.</t>
  </si>
  <si>
    <t>Изготовление термопары АГВ</t>
  </si>
  <si>
    <t>11.1.65.</t>
  </si>
  <si>
    <r>
      <t xml:space="preserve">Изготовление головки запальника АГВ </t>
    </r>
    <r>
      <rPr>
        <sz val="9"/>
        <rFont val="Arial Cyr"/>
        <family val="2"/>
        <charset val="204"/>
      </rPr>
      <t>и других типов котлов</t>
    </r>
  </si>
  <si>
    <t>гол.зап-ка</t>
  </si>
  <si>
    <t>11.1.66.</t>
  </si>
  <si>
    <t xml:space="preserve">                                                                                      40-50 мм</t>
  </si>
  <si>
    <t>2.1.7.</t>
  </si>
  <si>
    <t>Врезка штуцером под газом в действующий внутридомовый</t>
  </si>
  <si>
    <t>(с НДС)</t>
  </si>
  <si>
    <t>с кабелем</t>
  </si>
  <si>
    <t>2.2.10.</t>
  </si>
  <si>
    <t>Заливка битумом футляра на газовом вводе</t>
  </si>
  <si>
    <t>2.2.11.</t>
  </si>
  <si>
    <t>Протаскивание в футляр газопровода диаметром до 100 мм</t>
  </si>
  <si>
    <t xml:space="preserve">                                                                  св. 100 мм</t>
  </si>
  <si>
    <t>2.2.12.</t>
  </si>
  <si>
    <t>Установка стальных задвижек  диаметром   50 мм</t>
  </si>
  <si>
    <t>задвижка</t>
  </si>
  <si>
    <t xml:space="preserve">                                                                          80 мм, 100 мм</t>
  </si>
  <si>
    <t xml:space="preserve">                                                                          125 мм,150 мм</t>
  </si>
  <si>
    <t xml:space="preserve">                                                                          200 мм</t>
  </si>
  <si>
    <t xml:space="preserve">                                                                          300 мм</t>
  </si>
  <si>
    <t xml:space="preserve">                                                                          400 мм</t>
  </si>
  <si>
    <t>с удалением конденсата давлением газа</t>
  </si>
  <si>
    <t>5.1.12.</t>
  </si>
  <si>
    <t>То же ,с удалением конденсата ручным насосом</t>
  </si>
  <si>
    <t>5.1.13.</t>
  </si>
  <si>
    <t>Оформление результатов обхода трассы  газопровода</t>
  </si>
  <si>
    <t>рапорт</t>
  </si>
  <si>
    <t>5.1.14.</t>
  </si>
  <si>
    <t>Установка указателя  на трассе газопровода</t>
  </si>
  <si>
    <t>знак</t>
  </si>
  <si>
    <t xml:space="preserve">(При выполнении работы на проезжей части улицы двумя </t>
  </si>
  <si>
    <t>исполнителями применять коэф. 2,0)</t>
  </si>
  <si>
    <t>5.1.15.</t>
  </si>
  <si>
    <t>Реставрация настенных знаков с заменой знака</t>
  </si>
  <si>
    <t>5.1.16.</t>
  </si>
  <si>
    <t>То же, без замены знака</t>
  </si>
  <si>
    <t>5.1.17.</t>
  </si>
  <si>
    <t>Буровой осмотр газопровода с асфальто-бетонным покрытием</t>
  </si>
  <si>
    <t>скважина</t>
  </si>
  <si>
    <t>с использованием  бурильной установки</t>
  </si>
  <si>
    <t>5.1.18.</t>
  </si>
  <si>
    <t>То же, при бурении скважин вручную</t>
  </si>
  <si>
    <t>5.1.19.</t>
  </si>
  <si>
    <t xml:space="preserve">Буровой осмотр газопровода без покрытия при бурении скважин </t>
  </si>
  <si>
    <t>вручную</t>
  </si>
  <si>
    <t>5.1.20.</t>
  </si>
  <si>
    <t>Шурфовой осмотр газопровода с асфальто-бетонным покрытием</t>
  </si>
  <si>
    <t>шурф</t>
  </si>
  <si>
    <t xml:space="preserve">(В ценах пунктов 5.1.20 - 5.1.21 не учтены затраты на разработку </t>
  </si>
  <si>
    <t>грунта)</t>
  </si>
  <si>
    <t>5.1.21.</t>
  </si>
  <si>
    <t>То же,  без покрытия</t>
  </si>
  <si>
    <t>5.1.22.</t>
  </si>
  <si>
    <t xml:space="preserve">Техническое обслуживание отключающих устройств и линзовых </t>
  </si>
  <si>
    <t xml:space="preserve">компенсаторов на подземном газопроводе при глубине колодца  </t>
  </si>
  <si>
    <t>до 1 м и диаметре крана  до 50 мм</t>
  </si>
  <si>
    <t>5.1.23.</t>
  </si>
  <si>
    <t xml:space="preserve">То же, при глубине колодца до 1 м и  диаметре  задвижки </t>
  </si>
  <si>
    <t>до  150 мм</t>
  </si>
  <si>
    <t>5.1.24.</t>
  </si>
  <si>
    <t>1-3 м и диаметре крана 51-100 мм</t>
  </si>
  <si>
    <t>5.1.25.</t>
  </si>
  <si>
    <t>То же, при диаметре крана 101-150 мм</t>
  </si>
  <si>
    <t>5.1.26.</t>
  </si>
  <si>
    <r>
      <t xml:space="preserve">Монтаж анодного </t>
    </r>
    <r>
      <rPr>
        <sz val="10"/>
        <rFont val="Arial Cyr"/>
        <charset val="204"/>
      </rPr>
      <t>вертикального</t>
    </r>
    <r>
      <rPr>
        <sz val="10"/>
        <rFont val="Arial Cyr"/>
        <charset val="204"/>
      </rPr>
      <t xml:space="preserve"> заземлителя из углеграфито-</t>
    </r>
  </si>
  <si>
    <t xml:space="preserve">вых труб при длине электродов и труб  до 3 м </t>
  </si>
  <si>
    <r>
      <t>(На каждый последующий электрод в пунктах</t>
    </r>
    <r>
      <rPr>
        <sz val="10"/>
        <color indexed="10"/>
        <rFont val="Arial Cyr"/>
        <family val="2"/>
        <charset val="204"/>
      </rPr>
      <t xml:space="preserve"> </t>
    </r>
    <r>
      <rPr>
        <sz val="10"/>
        <color indexed="8"/>
        <rFont val="Arial Cyr"/>
        <family val="2"/>
        <charset val="204"/>
      </rPr>
      <t xml:space="preserve">6.1.50 - 6.1.53 </t>
    </r>
  </si>
  <si>
    <t>6.1.51.</t>
  </si>
  <si>
    <t>6.1.52.</t>
  </si>
  <si>
    <t xml:space="preserve">То же, при длине электродов  до 6 м и длине труб  до 3 м </t>
  </si>
  <si>
    <t>6.1.53.</t>
  </si>
  <si>
    <t xml:space="preserve">То же, при длине электродов до 12 м и длине труб  до 6 м </t>
  </si>
  <si>
    <t>6.1.54.</t>
  </si>
  <si>
    <r>
      <t xml:space="preserve">Монтаж </t>
    </r>
    <r>
      <rPr>
        <sz val="10"/>
        <rFont val="Arial Cyr"/>
        <charset val="204"/>
      </rPr>
      <t>горизонтального</t>
    </r>
    <r>
      <rPr>
        <sz val="10"/>
        <rFont val="Arial Cyr"/>
        <charset val="204"/>
      </rPr>
      <t xml:space="preserve"> анодного заземлителя из профильной</t>
    </r>
  </si>
  <si>
    <t>стали, водогазопроводных труб  и железнодорожных рельсов</t>
  </si>
  <si>
    <t xml:space="preserve">при длине до 6 м  </t>
  </si>
  <si>
    <t>(На каждый последующий электрод применять коэф. 0,25)</t>
  </si>
  <si>
    <t>6.1.55.</t>
  </si>
  <si>
    <r>
      <t xml:space="preserve">Монтаж </t>
    </r>
    <r>
      <rPr>
        <sz val="10"/>
        <rFont val="Arial Cyr"/>
        <charset val="204"/>
      </rPr>
      <t>анодного вертикального</t>
    </r>
    <r>
      <rPr>
        <sz val="10"/>
        <rFont val="Arial Cyr"/>
        <charset val="204"/>
      </rPr>
      <t xml:space="preserve"> заземлителя из железокремни-</t>
    </r>
  </si>
  <si>
    <r>
      <t xml:space="preserve">евых  или эластомерных электродов при длине электродов </t>
    </r>
    <r>
      <rPr>
        <sz val="9"/>
        <color indexed="8"/>
        <rFont val="Arial Cyr"/>
        <family val="2"/>
        <charset val="204"/>
      </rPr>
      <t>до 7 м</t>
    </r>
  </si>
  <si>
    <t>(На каждый последующий электрод применять коэф. 0,3)</t>
  </si>
  <si>
    <t>6.1.56.</t>
  </si>
  <si>
    <r>
      <t xml:space="preserve">То же, при длине электродов до </t>
    </r>
    <r>
      <rPr>
        <sz val="10"/>
        <color indexed="8"/>
        <rFont val="Arial Cyr"/>
        <family val="2"/>
        <charset val="204"/>
      </rPr>
      <t>14 м</t>
    </r>
  </si>
  <si>
    <t>6.1.57.</t>
  </si>
  <si>
    <t>Монтаж контрольно-измерительного пункта на трубопроводе</t>
  </si>
  <si>
    <t xml:space="preserve">без электрода  сравнения </t>
  </si>
  <si>
    <t>6.1.58.</t>
  </si>
  <si>
    <t>То же, с электродом сравнения длительного действия</t>
  </si>
  <si>
    <t>6.1.59.</t>
  </si>
  <si>
    <t>Устройство защитного вертикального заземления</t>
  </si>
  <si>
    <t>6.2.1.</t>
  </si>
  <si>
    <t>Изготовление сварных переходов с диаметра 300 мм на 200мм</t>
  </si>
  <si>
    <t>11.1.118.</t>
  </si>
  <si>
    <t>проводник</t>
  </si>
  <si>
    <t>2.2.16.</t>
  </si>
  <si>
    <t>Монтаж (обвязка) конденсатосборника</t>
  </si>
  <si>
    <t>конд. сб.</t>
  </si>
  <si>
    <t>2.2.17.</t>
  </si>
  <si>
    <t>Монтаж стальных фасонных частей диаметром до 50 мм</t>
  </si>
  <si>
    <t>шт.</t>
  </si>
  <si>
    <t xml:space="preserve">                                                                              51 - 100 км</t>
  </si>
  <si>
    <t xml:space="preserve">                                                                              101 - 200 мм</t>
  </si>
  <si>
    <t xml:space="preserve">                                                                              201 - 300 мм</t>
  </si>
  <si>
    <t xml:space="preserve">                                                                              301 - 400 мм</t>
  </si>
  <si>
    <t xml:space="preserve">                                                                               401 - 500 мм</t>
  </si>
  <si>
    <t>2.2.18.</t>
  </si>
  <si>
    <t xml:space="preserve">Установка регулятора давления газа диаметром 50 мм </t>
  </si>
  <si>
    <t>регулятор</t>
  </si>
  <si>
    <t xml:space="preserve">                                                                  </t>
  </si>
  <si>
    <t xml:space="preserve">                                                                                  100 мм</t>
  </si>
  <si>
    <t xml:space="preserve">                                                                                  200 мм</t>
  </si>
  <si>
    <t>2.2.19.</t>
  </si>
  <si>
    <t xml:space="preserve">диаметром     до 100 мм </t>
  </si>
  <si>
    <t xml:space="preserve">                       101 - 200 мм</t>
  </si>
  <si>
    <t xml:space="preserve">                       201- 300 мм </t>
  </si>
  <si>
    <t xml:space="preserve">                       301 - 400 мм</t>
  </si>
  <si>
    <t xml:space="preserve">                       401 - 500 мм</t>
  </si>
  <si>
    <t>2.2.20.</t>
  </si>
  <si>
    <t xml:space="preserve">                      32 мм</t>
  </si>
  <si>
    <t>11.1.104.</t>
  </si>
  <si>
    <t>Изготовление болтов диаметром 8 - 12 мм</t>
  </si>
  <si>
    <t>болт</t>
  </si>
  <si>
    <t xml:space="preserve">                                                  12 - 18 мм</t>
  </si>
  <si>
    <t>11.1.105.</t>
  </si>
  <si>
    <t>Изготовление винтов разного диаметра</t>
  </si>
  <si>
    <t>винт</t>
  </si>
  <si>
    <t>11.1.106.</t>
  </si>
  <si>
    <t>Изготовление кнопок, втулок автоматики безопасности</t>
  </si>
  <si>
    <t>10 изделий</t>
  </si>
  <si>
    <t>11.1.107.</t>
  </si>
  <si>
    <t>Изготовление чистки для дымоходов</t>
  </si>
  <si>
    <t>чистка</t>
  </si>
  <si>
    <t>10.2.76.</t>
  </si>
  <si>
    <t>Замена направляющей планки запальника ВПГ</t>
  </si>
  <si>
    <t>10.2.77.</t>
  </si>
  <si>
    <t>Очистка газового колодца от грязи и посторонних предметов</t>
  </si>
  <si>
    <t>при глубине колодца  до одного метра</t>
  </si>
  <si>
    <t xml:space="preserve">заземление </t>
  </si>
  <si>
    <t>6.1.60.</t>
  </si>
  <si>
    <t xml:space="preserve">Прокладка дренажного кабеля в траншее (без стоимости </t>
  </si>
  <si>
    <t>кабеля)</t>
  </si>
  <si>
    <t>6.1.61.</t>
  </si>
  <si>
    <t>Прокладка кабеля питания в траншеях</t>
  </si>
  <si>
    <t>6.1.62.</t>
  </si>
  <si>
    <t xml:space="preserve">Прокладка кабеля  в стальной трубе по стенам или опорам </t>
  </si>
  <si>
    <t>6.1.63.</t>
  </si>
  <si>
    <t xml:space="preserve">Прокладка провода  в стальной трубе по стенам или опорам </t>
  </si>
  <si>
    <t>6.1.64.</t>
  </si>
  <si>
    <t xml:space="preserve">газовых приборов в производственном, общественном </t>
  </si>
  <si>
    <t xml:space="preserve">Подготовка и разработка документации на проектирование  газораспредели- </t>
  </si>
  <si>
    <t>Подготовка и разработка документации на проектирование подземного</t>
  </si>
  <si>
    <t>Подготовка и разработка документации на проектирование межпоселкового</t>
  </si>
  <si>
    <t xml:space="preserve">Подготовка и разработка документации на проектирование ГРП </t>
  </si>
  <si>
    <t xml:space="preserve">Подготовка и разработка документации на установку ШРП </t>
  </si>
  <si>
    <t xml:space="preserve">Подготовка и разработка документации на установку бытовых газовых </t>
  </si>
  <si>
    <t xml:space="preserve">Подготовка и разработка документации на проектирование реконструкции </t>
  </si>
  <si>
    <t>Подготовка и разработка документации на реконструкцию ГРП</t>
  </si>
  <si>
    <t xml:space="preserve">Подготовка и разработка документации на вынос и(или) демонтаж </t>
  </si>
  <si>
    <t>Подготовка и разработка документации на реконструкцию газораспредели-</t>
  </si>
  <si>
    <t xml:space="preserve">Подготовка и разработка документации на установку промышленного </t>
  </si>
  <si>
    <t>подготовка и разработка документации на перенос существующих бытовых</t>
  </si>
  <si>
    <t>Подготовка и разработка документации на проектирование газораспредели-</t>
  </si>
  <si>
    <t>Подготовка и разработка документации на газификацию бани (летней кухни,</t>
  </si>
  <si>
    <t xml:space="preserve">Подготовка и разработка документации на установку дополнительных </t>
  </si>
  <si>
    <t>Подготовка и разработка документации на перенос существующих бытовых</t>
  </si>
  <si>
    <t xml:space="preserve">Подготовка и разработка документации на установку  бытового счетчика </t>
  </si>
  <si>
    <t>Подготовка и разработка документации на проектирование жилого дома от</t>
  </si>
  <si>
    <t>Подтверждение документации на проектирование</t>
  </si>
  <si>
    <t xml:space="preserve">Подтверждение документации на проектирование </t>
  </si>
  <si>
    <t xml:space="preserve">Подтверждение документации  на проектирование </t>
  </si>
  <si>
    <t xml:space="preserve">Подтверждение документации на проектирование ГРП </t>
  </si>
  <si>
    <t xml:space="preserve">Подтверждение документации на установку ШРП </t>
  </si>
  <si>
    <t>Подтверждение документации на разработку проекта газо-</t>
  </si>
  <si>
    <t>Подтверждение документации на проектирование газорас-</t>
  </si>
  <si>
    <t>Подтверждение документации на установку бытовых</t>
  </si>
  <si>
    <t xml:space="preserve">Подтверждение документации на реконструкцию подземного </t>
  </si>
  <si>
    <t>Подтверждение документации на реконструкцию газорас-</t>
  </si>
  <si>
    <t xml:space="preserve">Подтверждение документации  на вынос и(или) демонтаж </t>
  </si>
  <si>
    <t xml:space="preserve">Подтверждение докментации на вынос и(или) демонтаж </t>
  </si>
  <si>
    <t>Подтверждение докментации на реконструкцию ГРП</t>
  </si>
  <si>
    <t xml:space="preserve">Подтверждение документации на установку промышленного </t>
  </si>
  <si>
    <t xml:space="preserve">Подтверждение документации на перенос существующих </t>
  </si>
  <si>
    <t xml:space="preserve">Подтверждение документации на газификацию бани </t>
  </si>
  <si>
    <t>Подтверждение документации на установку дополнительных</t>
  </si>
  <si>
    <t>Подтверждение документации на установку бытового счетчика</t>
  </si>
  <si>
    <t xml:space="preserve">Подготовка и разработка документации на проектирование устройств электро- </t>
  </si>
  <si>
    <t xml:space="preserve">Подготовка и разработка документации на проектирование устройств ЭХЗ </t>
  </si>
  <si>
    <t>Согласование на соответствие выданной документации</t>
  </si>
  <si>
    <t>8.1.16.1</t>
  </si>
  <si>
    <t>8.2.29</t>
  </si>
  <si>
    <t>8.2.31.1</t>
  </si>
  <si>
    <t>8.2.31.2</t>
  </si>
  <si>
    <t>8.2.33.1</t>
  </si>
  <si>
    <t>8.2.33.2</t>
  </si>
  <si>
    <t>8.2.33.3</t>
  </si>
  <si>
    <t>8.2.33.4</t>
  </si>
  <si>
    <t>8.3.10.1</t>
  </si>
  <si>
    <t>8.3.10.2</t>
  </si>
  <si>
    <t>8.3.10.3</t>
  </si>
  <si>
    <t>8.3.10.4</t>
  </si>
  <si>
    <t xml:space="preserve"> СТМ, СТХ-3, СТХ-6, ЩИТ-2 и др.</t>
  </si>
  <si>
    <t>11.2.7.</t>
  </si>
  <si>
    <t>Замена мембраны регулятора</t>
  </si>
  <si>
    <t>10.2.49.</t>
  </si>
  <si>
    <t>Замена шланга и прокладки регулятора</t>
  </si>
  <si>
    <t>10.2.50.</t>
  </si>
  <si>
    <t>Замена прокладки уплотнительного клапана РДГ, РДК и др.</t>
  </si>
  <si>
    <t>10.2.51.</t>
  </si>
  <si>
    <t>СТХ-3, СТХ-6, ЩИТ-2 и др.</t>
  </si>
  <si>
    <t>11.2.8.</t>
  </si>
  <si>
    <t>Средний ремонт шестеренчатых (жидкостных) счетчиков</t>
  </si>
  <si>
    <t>газа ШЖУ-25, УИЖГ-20 и др.</t>
  </si>
  <si>
    <t>11.2.9.</t>
  </si>
  <si>
    <t>Капитальный ремонт шестеренчатых (жидкостных) счетчиков</t>
  </si>
  <si>
    <t>11.2.10.</t>
  </si>
  <si>
    <t>пределительной системы общест-го здания производственного</t>
  </si>
  <si>
    <t xml:space="preserve">Отключение (консервация)  оборудования ГРП </t>
  </si>
  <si>
    <t>7.3.34.</t>
  </si>
  <si>
    <t xml:space="preserve">Пуск (расконсервация) ГРП после отключения </t>
  </si>
  <si>
    <t>7.3.35.</t>
  </si>
  <si>
    <t>Отключение (консервация)  оборудования ШРП</t>
  </si>
  <si>
    <t xml:space="preserve">(При работе в зимних условиях в пунктах 7.3.35 и 7.3.36 </t>
  </si>
  <si>
    <t xml:space="preserve">применять коэф.1,2) </t>
  </si>
  <si>
    <t>7.3.36.</t>
  </si>
  <si>
    <t xml:space="preserve">Пуск (расконсервация) ШРП после отключения </t>
  </si>
  <si>
    <t>7.3.37.</t>
  </si>
  <si>
    <t>Замена пружинных манометров в ГРП</t>
  </si>
  <si>
    <t>манометр</t>
  </si>
  <si>
    <t>Глава 4. ДИАГНОСТИКА ТЕХНИЧЕСКОГО СОСТОЯНИЯ ГАЗОПРОВОДОВ И ОБОРУДОВАНИЯ ГРП (ШРП)</t>
  </si>
  <si>
    <t>7.4.1.</t>
  </si>
  <si>
    <t>Анализ технической документации</t>
  </si>
  <si>
    <t>1.1.8.</t>
  </si>
  <si>
    <t>1.1.9.</t>
  </si>
  <si>
    <t xml:space="preserve">тельной системы предприятия или котельной с ГРУ </t>
  </si>
  <si>
    <t>1.1.10.</t>
  </si>
  <si>
    <t xml:space="preserve">тельной системы предприятия или котельной  </t>
  </si>
  <si>
    <t>1.1.11.</t>
  </si>
  <si>
    <t xml:space="preserve">тельной системы общественного здания производственного </t>
  </si>
  <si>
    <t>назначения</t>
  </si>
  <si>
    <t>1.1.12.</t>
  </si>
  <si>
    <t xml:space="preserve">приборов в производственном, общественном (административном) </t>
  </si>
  <si>
    <t>и др.зданиях</t>
  </si>
  <si>
    <t>1.1.13.</t>
  </si>
  <si>
    <t>(протяжка, санация)  подземного газопровода</t>
  </si>
  <si>
    <t>1.1.14.</t>
  </si>
  <si>
    <t>1.1.15.</t>
  </si>
  <si>
    <t>подземного газопровода</t>
  </si>
  <si>
    <t>1.1.16.</t>
  </si>
  <si>
    <t>1.1.17.</t>
  </si>
  <si>
    <t>тельной системы предприятия или котельной</t>
  </si>
  <si>
    <t>1.1.18.</t>
  </si>
  <si>
    <t>счетчик</t>
  </si>
  <si>
    <t xml:space="preserve">счетчика газа </t>
  </si>
  <si>
    <t>1.1.19.</t>
  </si>
  <si>
    <t>7.4.16.</t>
  </si>
  <si>
    <t>7.4.17.</t>
  </si>
  <si>
    <t>7.4.18.</t>
  </si>
  <si>
    <t>дов ШРП с проверкой на герметичность внутреннюю герметич-</t>
  </si>
  <si>
    <t>7.4.19.</t>
  </si>
  <si>
    <t>7.4.20.</t>
  </si>
  <si>
    <t>Определение наличия сероводорода и меркаптано-</t>
  </si>
  <si>
    <t>вой серы в природном газе</t>
  </si>
  <si>
    <t>12.10.</t>
  </si>
  <si>
    <t>Объемный метод определения углекислого газа</t>
  </si>
  <si>
    <t xml:space="preserve"> газа и кислорода в продуктах сгорания</t>
  </si>
  <si>
    <t>Замена терморегулятора духового шкафа</t>
  </si>
  <si>
    <t>10.2.22.</t>
  </si>
  <si>
    <t>Замена крана плиты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</si>
  <si>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</si>
  <si>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</si>
  <si>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</si>
  <si>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</si>
  <si>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</si>
  <si>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</si>
  <si>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</si>
  <si>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</si>
  <si>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</si>
  <si>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</si>
  <si>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</si>
  <si>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 при жесткой прицепке</t>
  </si>
  <si>
    <t>10.2.29.</t>
  </si>
  <si>
    <t>6.1.72.</t>
  </si>
  <si>
    <t>То же,  с опорным столбиком</t>
  </si>
  <si>
    <t>приборов, установленных на предприятии или в общественном,</t>
  </si>
  <si>
    <t xml:space="preserve">административном здании </t>
  </si>
  <si>
    <t>14.4.</t>
  </si>
  <si>
    <t>14.5.</t>
  </si>
  <si>
    <t>11.1.114.</t>
  </si>
  <si>
    <t>Нарезка резьбы для муфты изолирующей диаметром 25 мм</t>
  </si>
  <si>
    <t>11.1.115.</t>
  </si>
  <si>
    <t>Изготовление ИФС диаметром 25-40 мм</t>
  </si>
  <si>
    <t>ИФС</t>
  </si>
  <si>
    <t>токарь 5 р.</t>
  </si>
  <si>
    <t>11.1.116.</t>
  </si>
  <si>
    <t>Ревизия, ремонт и опрессовка задвижек диаметром до 300 мм</t>
  </si>
  <si>
    <t>11.1.117.</t>
  </si>
  <si>
    <t>Замена вентиля паровой фазы редукционной головки резервуара</t>
  </si>
  <si>
    <t>8.2.14.</t>
  </si>
  <si>
    <t>Слив сжиженного газа в резервуарную установку</t>
  </si>
  <si>
    <t>8.1.21.</t>
  </si>
  <si>
    <t>Техническое освидетельствование баллонов емкостью 5 л</t>
  </si>
  <si>
    <t>баллон</t>
  </si>
  <si>
    <t>8.1.22.</t>
  </si>
  <si>
    <t>То же, емкостью 27 и 55 л</t>
  </si>
  <si>
    <t>1.2.34.</t>
  </si>
  <si>
    <t>Пересогласование проекта прокладки  подземного газопровода</t>
  </si>
  <si>
    <t>1.2.35.</t>
  </si>
  <si>
    <t>1.2.36.</t>
  </si>
  <si>
    <t xml:space="preserve">Пересогласование проекта прокладки межпоселкового </t>
  </si>
  <si>
    <t>Замена вентиля газовой фазы редукционной головки резервуара</t>
  </si>
  <si>
    <t>8.2.11.</t>
  </si>
  <si>
    <t>Замена углового вентиля редукционной головки резервуара</t>
  </si>
  <si>
    <t>8.2.12.</t>
  </si>
  <si>
    <t>Замена уровнемерного вентиля редукционной головки резервуара</t>
  </si>
  <si>
    <t>8.2.13.</t>
  </si>
  <si>
    <t xml:space="preserve">Монтаж, опрессовка, смазка и подключение устройства </t>
  </si>
  <si>
    <t>горелка</t>
  </si>
  <si>
    <t>газогорелочного в отопительной печи</t>
  </si>
  <si>
    <t>2.4.7.</t>
  </si>
  <si>
    <t>Установка крана  при монтаже  внутридомового  газового</t>
  </si>
  <si>
    <t>кран</t>
  </si>
  <si>
    <t xml:space="preserve">оборудования при диаметре   15 - 20 мм </t>
  </si>
  <si>
    <t xml:space="preserve">                                                   25 - 50 мм</t>
  </si>
  <si>
    <t>(При работе с приставной лестницы применять к цене коэф. 1,2)</t>
  </si>
  <si>
    <t>2.4.8.</t>
  </si>
  <si>
    <t xml:space="preserve">Установка баллона для сжиженного газа в кухне </t>
  </si>
  <si>
    <t>установка</t>
  </si>
  <si>
    <t>2.4.9.</t>
  </si>
  <si>
    <t xml:space="preserve">Установка двух баллонов для сжиженного газа в шкафу </t>
  </si>
  <si>
    <t>(без монтажа шкафа)</t>
  </si>
  <si>
    <t>2.4.10.</t>
  </si>
  <si>
    <t>То же, с монтажом шкафа</t>
  </si>
  <si>
    <t>2.4.11.</t>
  </si>
  <si>
    <t>Монтаж, опрессовка, смазка и подключение газовой трехгорелоч-</t>
  </si>
  <si>
    <t>ной газовой плиты со встроенными баллонами</t>
  </si>
  <si>
    <t>2.4.12.</t>
  </si>
  <si>
    <t xml:space="preserve">Монтаж бытового  счетчика газа на существующем газопроводе </t>
  </si>
  <si>
    <t xml:space="preserve">с опрессовкой  и пуском газа </t>
  </si>
  <si>
    <t>(При монтаже счетчика с новой подводкой внутридомового</t>
  </si>
  <si>
    <t xml:space="preserve">газопровода и врезкой крана дополнительно применять пункты </t>
  </si>
  <si>
    <t>2.1.9 и 2.2.3)</t>
  </si>
  <si>
    <t>2.4.13.</t>
  </si>
  <si>
    <t>Установка бытового счетчика газа после ремонта или поверки</t>
  </si>
  <si>
    <t>2.4.14.</t>
  </si>
  <si>
    <t>Монтаж сигнализатора загазованности типа СГГ-6</t>
  </si>
  <si>
    <t>прибор</t>
  </si>
  <si>
    <t>2.4.15.</t>
  </si>
  <si>
    <t>Монтаж  счетчика газа  РГ-40 -  РГ-400</t>
  </si>
  <si>
    <t>2.4.16.</t>
  </si>
  <si>
    <t xml:space="preserve">Монтаж  счетчика газа  РГ-600 -  РГ-1000 </t>
  </si>
  <si>
    <t>2.4.17.</t>
  </si>
  <si>
    <t xml:space="preserve">Монтаж  сигнализатора загазованности типа СТМ, СТХ-3, СТХ-6, </t>
  </si>
  <si>
    <t xml:space="preserve">ЩИТ-2 и  др. </t>
  </si>
  <si>
    <t>2.4.18.</t>
  </si>
  <si>
    <t xml:space="preserve">Монтаж,  наладка и пуск комплекта  системы контроля </t>
  </si>
  <si>
    <t>СИГЗ</t>
  </si>
  <si>
    <t>загазованности (СИГЗ)</t>
  </si>
  <si>
    <t>2.4.19.</t>
  </si>
  <si>
    <t>Замена плиты с новой подводкой газопровода и пуском газа</t>
  </si>
  <si>
    <t>(Для плит повышенной комфортности и импортного производства</t>
  </si>
  <si>
    <t>применять коэф. 1,25)</t>
  </si>
  <si>
    <t>2.4.20.</t>
  </si>
  <si>
    <t xml:space="preserve">Замена проточного водонагревателя с новой подводкой </t>
  </si>
  <si>
    <t>газопровода,  водопровода и пуском газа</t>
  </si>
  <si>
    <t>2.4.21.</t>
  </si>
  <si>
    <t>Измерение сопротивления визуальными приборами  между</t>
  </si>
  <si>
    <t>протектором и газопроводом</t>
  </si>
  <si>
    <t>6.2.10.</t>
  </si>
  <si>
    <t xml:space="preserve">с ШРП </t>
  </si>
  <si>
    <t>1.2.55.</t>
  </si>
  <si>
    <t>Пересогласование проекта прокладки  других инженерных</t>
  </si>
  <si>
    <t>подземных коммуникаций</t>
  </si>
  <si>
    <t>1.2.56.</t>
  </si>
  <si>
    <t>Пересогласование места размещения объекта строительства</t>
  </si>
  <si>
    <t>Глава 3. ВЫДАЧА ТЕХНИЧЕСКИХ УСЛОВИЙ И СОГЛАСОВАНИЕ ПРОЕКТОВ УСТРОЙСТВ</t>
  </si>
  <si>
    <t xml:space="preserve">  ЭЛЕКТРОХИМИЧЕСКОЙ ЗАЩИТЫ ОТ КОРРОЗИИ ПОДЗЕМНЫХ МЕТАЛЛИЧЕСКИХ СООРУЖЕНИЙ</t>
  </si>
  <si>
    <t>1.3.1.</t>
  </si>
  <si>
    <t xml:space="preserve">химической защиты (ЭХЗ) от коррозии подземного газопровода </t>
  </si>
  <si>
    <t xml:space="preserve">(При выполнении работ по подтверждению выданных технических </t>
  </si>
  <si>
    <t>условий к пунктам 1.3.1 - 1.3.3 применять коэф.0,5)</t>
  </si>
  <si>
    <t>1.3.2.</t>
  </si>
  <si>
    <t>на входе и выходе ГРП (ШРП)</t>
  </si>
  <si>
    <t>1.3.3.</t>
  </si>
  <si>
    <t>вводов в здания всех назначений</t>
  </si>
  <si>
    <t>1.3.4.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</si>
  <si>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</si>
  <si>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</si>
  <si>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</si>
  <si>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</si>
  <si>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</si>
  <si>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</si>
  <si>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</si>
  <si>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>Замена сопла основной горелки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</si>
  <si>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</si>
  <si>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</si>
  <si>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</si>
  <si>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</si>
  <si>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</si>
  <si>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</si>
  <si>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</si>
  <si>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</si>
  <si>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</si>
  <si>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r>
      <t>Замена</t>
    </r>
    <r>
      <rPr>
        <sz val="10"/>
        <rFont val="Arial Cyr"/>
        <charset val="204"/>
      </rPr>
      <t xml:space="preserve"> электромагнитного клапана ВПГ</t>
    </r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</si>
  <si>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</si>
  <si>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</si>
  <si>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</si>
  <si>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</si>
  <si>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</si>
  <si>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</si>
  <si>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</si>
  <si>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</si>
  <si>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</si>
  <si>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</si>
  <si>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 xml:space="preserve">Определение трассы газопровода и сбор данных коррозионного </t>
  </si>
  <si>
    <t>состояния подземного газопровода с помощью передвижной</t>
  </si>
  <si>
    <t xml:space="preserve">лаборатории </t>
  </si>
  <si>
    <t xml:space="preserve">1 Техническое обслуживание электрохимзащиты газопроводов от коррозии включает проверку эффективности работы защиты </t>
  </si>
  <si>
    <t xml:space="preserve">   и технический осмотр ЭЗУ. </t>
  </si>
  <si>
    <t xml:space="preserve">2 Работы по электрохимической защите газопроводов от коррозии выполняет </t>
  </si>
  <si>
    <t xml:space="preserve">   схему стыков (пункты 1.4.4 - 1.4.6) стоимость дополнительных работ определяется ГРО с помощью</t>
  </si>
  <si>
    <t>Монтаж, опрессовка, смазка и подключение  газовой  плиты</t>
  </si>
  <si>
    <t>плита</t>
  </si>
  <si>
    <t>2.4.2.</t>
  </si>
  <si>
    <t>Монтаж, опрессовка, смазка и подключение   проточного</t>
  </si>
  <si>
    <t>водонагре-</t>
  </si>
  <si>
    <t xml:space="preserve"> водонагревателя</t>
  </si>
  <si>
    <t>ватель</t>
  </si>
  <si>
    <t>2.4.3.</t>
  </si>
  <si>
    <t xml:space="preserve">Монтаж, опрессовка, смазка и подключение водонагревателя  </t>
  </si>
  <si>
    <t>"John Wood"</t>
  </si>
  <si>
    <t>2.4.4.</t>
  </si>
  <si>
    <t>Монтаж, опрессовка, смазка и подключение отопительного</t>
  </si>
  <si>
    <t>котел</t>
  </si>
  <si>
    <t>газового оборудования емкостного водонагревателя типа АОГВ</t>
  </si>
  <si>
    <t>2.4.5.</t>
  </si>
  <si>
    <t>То же, емкостного водонагревателя типа Дон, Хопер и др.</t>
  </si>
  <si>
    <t>2.4.6.</t>
  </si>
  <si>
    <t>5.3.7.</t>
  </si>
  <si>
    <t xml:space="preserve">Первичный пуск газа в ШРП  при одной нитке газопровода </t>
  </si>
  <si>
    <t>3.15.</t>
  </si>
  <si>
    <t>3.16.</t>
  </si>
  <si>
    <t>Первичный слив газа в резервуарную установку</t>
  </si>
  <si>
    <t>3.17.</t>
  </si>
  <si>
    <t>Первичный пуск  подземного газопровода к предприятию</t>
  </si>
  <si>
    <t>3.18.</t>
  </si>
  <si>
    <t>Первичный пуск  надземного газопровода к предприятию</t>
  </si>
  <si>
    <t>3.19.</t>
  </si>
  <si>
    <t xml:space="preserve">Первичный пуск газа в  газовое оборудование котельной малой </t>
  </si>
  <si>
    <t xml:space="preserve"> мощности с одним котлом (до 1 Гкал/ч) с автоматикой</t>
  </si>
  <si>
    <t>3.20.</t>
  </si>
  <si>
    <t>То же, без автоматики</t>
  </si>
  <si>
    <t>3.21.</t>
  </si>
  <si>
    <t>Первичный пуск каждого последующего котла малой мощности</t>
  </si>
  <si>
    <t>с автоматикой</t>
  </si>
  <si>
    <t xml:space="preserve">с автоматикой  </t>
  </si>
  <si>
    <t>(На каждые дополнительные 10 м длины в пунктах 5.3.47 и 5.3.48</t>
  </si>
  <si>
    <t xml:space="preserve"> применять коэф.0,2)</t>
  </si>
  <si>
    <t>5.3.48.</t>
  </si>
  <si>
    <t>ремонтных  работ  при  длине  газопровода до 50 м и диаметре</t>
  </si>
  <si>
    <t>101 - 200 мм</t>
  </si>
  <si>
    <t xml:space="preserve">(При диаметре газопровода св.200 мм длиной до 50 м на каждые </t>
  </si>
  <si>
    <t xml:space="preserve">100 мм наружного диаметра применять коэф.1,25; на каждые </t>
  </si>
  <si>
    <t>дополнительные 10 м длины - коэф.0,2)</t>
  </si>
  <si>
    <t>5.3.49.</t>
  </si>
  <si>
    <t xml:space="preserve">                                         50 мм</t>
  </si>
  <si>
    <t>10.2.209.</t>
  </si>
  <si>
    <t xml:space="preserve">То же, на каждый дополнительный один метр газопровода </t>
  </si>
  <si>
    <t>диаметром   15 мм</t>
  </si>
  <si>
    <t xml:space="preserve">                    32 мм</t>
  </si>
  <si>
    <t xml:space="preserve">                    40 мм</t>
  </si>
  <si>
    <t xml:space="preserve">                    50 мм</t>
  </si>
  <si>
    <t>10.2.210.</t>
  </si>
  <si>
    <t xml:space="preserve">                                      301 - 500 мм   </t>
  </si>
  <si>
    <t>5.3.22.</t>
  </si>
  <si>
    <t>Масляная окраска ранее окрашенных задвижек в нормальных</t>
  </si>
  <si>
    <t>условиях работы при диаметре газопровода  до 200 мм</t>
  </si>
  <si>
    <t xml:space="preserve">                                                                  201 - 500 мм</t>
  </si>
  <si>
    <t xml:space="preserve">                                                                                    до 50 мм</t>
  </si>
  <si>
    <t>врезка</t>
  </si>
  <si>
    <t>(обрезка)</t>
  </si>
  <si>
    <t xml:space="preserve">                                                                                    51- 100 мм</t>
  </si>
  <si>
    <t>1.4.6.</t>
  </si>
  <si>
    <t xml:space="preserve">То же,  при длине газопровода  от 101 до 200 м </t>
  </si>
  <si>
    <t>1.4.7.</t>
  </si>
  <si>
    <t>Разработка заключения по электрозащите</t>
  </si>
  <si>
    <t>заключение</t>
  </si>
  <si>
    <t>1.4.8.</t>
  </si>
  <si>
    <t>Подготовка заключения по использованию газообразного топлива</t>
  </si>
  <si>
    <t>1.4.9.</t>
  </si>
  <si>
    <t>Выдача консультаций по вопросам газоснабжения жилого дома,</t>
  </si>
  <si>
    <t>консультация</t>
  </si>
  <si>
    <t>бани, летней кухни и др.объектов при установке бытовых приборов</t>
  </si>
  <si>
    <t>1.4.10.</t>
  </si>
  <si>
    <t xml:space="preserve">Выдача консультаций по вопросам газоснабжения предприятия </t>
  </si>
  <si>
    <t>или котельной</t>
  </si>
  <si>
    <t>1.4.11.</t>
  </si>
  <si>
    <t>То же, общественного (административного) здания при установке</t>
  </si>
  <si>
    <t>бытовых газовых приборов</t>
  </si>
  <si>
    <t>1.4.12.</t>
  </si>
  <si>
    <t>Определение мест повреждения дренажного кабеля приборным</t>
  </si>
  <si>
    <t xml:space="preserve">10 м кабеля </t>
  </si>
  <si>
    <t>методом</t>
  </si>
  <si>
    <t>6.3.32.</t>
  </si>
  <si>
    <t>Замена трансформатора электроизмерительного блока</t>
  </si>
  <si>
    <t>6.3.33.</t>
  </si>
  <si>
    <t>Замена теристора ЭЗУ</t>
  </si>
  <si>
    <t>теристор</t>
  </si>
  <si>
    <t>6.3.34.</t>
  </si>
  <si>
    <t>Замена потенциометра</t>
  </si>
  <si>
    <t>потенц-метр</t>
  </si>
  <si>
    <t>6.3.35.</t>
  </si>
  <si>
    <t>Замена электрической кабельной линии при массе кабеля 10 кг</t>
  </si>
  <si>
    <t>1м кабеля</t>
  </si>
  <si>
    <t>6.3.36.</t>
  </si>
  <si>
    <t xml:space="preserve">Обследование газового прибора на его пригодность к </t>
  </si>
  <si>
    <t xml:space="preserve">эксплуатации </t>
  </si>
  <si>
    <t>10.2.223.</t>
  </si>
  <si>
    <t>Оповещение и отключение жилых домов на период ремонтных</t>
  </si>
  <si>
    <t>работ</t>
  </si>
  <si>
    <t xml:space="preserve">Примечание - " Вызов слесаря" включает время на прием заявки диспетчером и проезд (переход) к объекту. </t>
  </si>
  <si>
    <t>РАЗДЕЛ 11.  ИЗГОТОВЛЕНИЕ И РЕМОНТ ДЕТАЛЕЙ И ЗАПАСНЫХ ЧАСТЕЙ К ГАЗОВОМУ ОБОРУДОВАНИЮ.</t>
  </si>
  <si>
    <t xml:space="preserve"> РЕМОНТ ГАЗОВОГО ОБОРУДОВАНИЯ, КИП И СРЕДСТВ АВТОМАТИКИ</t>
  </si>
  <si>
    <r>
      <t>Глава 1</t>
    </r>
    <r>
      <rPr>
        <sz val="12"/>
        <rFont val="Arial Cyr"/>
        <family val="2"/>
        <charset val="204"/>
      </rPr>
      <t xml:space="preserve">. </t>
    </r>
    <r>
      <rPr>
        <sz val="10"/>
        <rFont val="Arial Cyr"/>
        <family val="2"/>
        <charset val="204"/>
      </rPr>
      <t>ИЗГОТОВЛЕНИЕ И РЕМОНТ ДЕТАЛЕЙ И ЗАПАСНЫХ ЧАСТЕЙ К ГАЗОВОМУ ОБОРУДОВАНИЮ.</t>
    </r>
  </si>
  <si>
    <t>РЕМОНТ ГАЗОВОГО ОБОРУДОВАНИЯ</t>
  </si>
  <si>
    <t>Плита газовая</t>
  </si>
  <si>
    <t>11.1.1.</t>
  </si>
  <si>
    <t>Изготовление сопла горелки газовой плиты</t>
  </si>
  <si>
    <t>токарь 4 р.</t>
  </si>
  <si>
    <t xml:space="preserve">Чистка крестовины регулятора давления РДГК-10 </t>
  </si>
  <si>
    <t>операция</t>
  </si>
  <si>
    <t>7.2.14.</t>
  </si>
  <si>
    <t xml:space="preserve">отопительных аппаратов </t>
  </si>
  <si>
    <t>(При установке двух плит применять коэф.1,1 бытового счетчика газа -</t>
  </si>
  <si>
    <t>коэф.1,03, двух счетчиков -  коэф.1,06 )</t>
  </si>
  <si>
    <t>3.46.</t>
  </si>
  <si>
    <t xml:space="preserve">Замена участка внутридомового газопровода длиной до </t>
  </si>
  <si>
    <t>одного метра диаметром   15 мм</t>
  </si>
  <si>
    <t xml:space="preserve">                                         32 мм</t>
  </si>
  <si>
    <t xml:space="preserve">                                         40 мм</t>
  </si>
  <si>
    <t xml:space="preserve">газопровода к действующему при диаметре присоединяемого </t>
  </si>
  <si>
    <t xml:space="preserve">газопровода    до 32 мм                               </t>
  </si>
  <si>
    <t>присоед.</t>
  </si>
  <si>
    <t xml:space="preserve">                          40 - 50 мм</t>
  </si>
  <si>
    <t xml:space="preserve">                          51- 100 мм</t>
  </si>
  <si>
    <t xml:space="preserve">                          101 - 200 мм</t>
  </si>
  <si>
    <t xml:space="preserve">                          201 - 300 мм</t>
  </si>
  <si>
    <t xml:space="preserve">                          301 - 400 мм</t>
  </si>
  <si>
    <t xml:space="preserve">                          401 - 500 мм</t>
  </si>
  <si>
    <t>2.1.6.</t>
  </si>
  <si>
    <t xml:space="preserve">Врезка в действующий внутридомовый газопровод при  диаметре  </t>
  </si>
  <si>
    <t xml:space="preserve">                                                                                      до 32 мм</t>
  </si>
  <si>
    <t xml:space="preserve">                                                                                 св. 500 мм</t>
  </si>
  <si>
    <t>5.3.53.</t>
  </si>
  <si>
    <t>Ремонт опор под надземный газопровод</t>
  </si>
  <si>
    <t>(При работе на высоте с приставной лестницы примен. коэф.1,2)</t>
  </si>
  <si>
    <t xml:space="preserve">                                                                  св. 500 мм</t>
  </si>
  <si>
    <t>5.3.23.</t>
  </si>
  <si>
    <t>Масляная окраска ранее окрашенных задвижек в неудобных</t>
  </si>
  <si>
    <r>
      <t xml:space="preserve">Проведение механических испытаний </t>
    </r>
    <r>
      <rPr>
        <sz val="9"/>
        <rFont val="Arial Cyr"/>
        <family val="2"/>
        <charset val="204"/>
      </rPr>
      <t>стальных</t>
    </r>
    <r>
      <rPr>
        <sz val="10"/>
        <rFont val="Arial Cyr"/>
        <family val="2"/>
        <charset val="204"/>
      </rPr>
      <t xml:space="preserve"> сварных соедине- </t>
    </r>
  </si>
  <si>
    <t>10.1.11.</t>
  </si>
  <si>
    <t xml:space="preserve">Техническое обслуживание  проточного автоматического </t>
  </si>
  <si>
    <t>водонагревателя</t>
  </si>
  <si>
    <t>10.1.12.</t>
  </si>
  <si>
    <t>То же, полуавтоматического водонагревателя</t>
  </si>
  <si>
    <t>10.1.13.</t>
  </si>
  <si>
    <t xml:space="preserve">Техническое обслуживание емкостного водонагревателя </t>
  </si>
  <si>
    <t>типа АГВ-80, АГВ-120, АОГВ-4, АОГВ-6, АОГВ-10</t>
  </si>
  <si>
    <t>10.1.14.</t>
  </si>
  <si>
    <t>То же, типа АОГВ-11, АОГВ-15, АОГВ-20</t>
  </si>
  <si>
    <t>Техническое обслуживание регулятора давления РДГД-20,</t>
  </si>
  <si>
    <t xml:space="preserve"> РДНК-400 или РДСК-50</t>
  </si>
  <si>
    <t>7.2.12.</t>
  </si>
  <si>
    <t xml:space="preserve">Текущий ремонт  регулятора давления РДГД-20, РДНК-400 </t>
  </si>
  <si>
    <t>или  РДСК-50</t>
  </si>
  <si>
    <t>7.2.13.</t>
  </si>
  <si>
    <t xml:space="preserve">(При установке счетчика применять коэф.1,03) </t>
  </si>
  <si>
    <t>3.45.</t>
  </si>
  <si>
    <t>То же, при установке плиты, проточного водонагревателя и  двух</t>
  </si>
  <si>
    <t xml:space="preserve">                                                                              101- 150 мм       </t>
  </si>
  <si>
    <t xml:space="preserve">                                                                              151- 200 мм</t>
  </si>
  <si>
    <t>9.2.15.</t>
  </si>
  <si>
    <t xml:space="preserve">Замена задвижки крана на газопроводе в котельной при </t>
  </si>
  <si>
    <t>диаметре газопровода  до 50 мм</t>
  </si>
  <si>
    <t xml:space="preserve">                                             51- 100 мм</t>
  </si>
  <si>
    <t xml:space="preserve">                                            101- 150 мм       </t>
  </si>
  <si>
    <t xml:space="preserve">                                            151- 200 мм</t>
  </si>
  <si>
    <t>9.2.16.</t>
  </si>
  <si>
    <t>Очистка фильтра газового счетчика</t>
  </si>
  <si>
    <t>9.2.17.</t>
  </si>
  <si>
    <t xml:space="preserve">Демонтаж ротационного или турбинного газового счетчика с </t>
  </si>
  <si>
    <t>установкой перемычки</t>
  </si>
  <si>
    <t>9.2.18.</t>
  </si>
  <si>
    <t>Замена  газового счетчика типа: РГ- 40</t>
  </si>
  <si>
    <t xml:space="preserve">                                                       РГ- 100  (СГ- 100)</t>
  </si>
  <si>
    <t xml:space="preserve">                                                       РГ- 250  (СГ- 200)</t>
  </si>
  <si>
    <t xml:space="preserve">                                                       РГ- 400  (СГ- 400)</t>
  </si>
  <si>
    <t xml:space="preserve">                                                                                 до 100 мм </t>
  </si>
  <si>
    <t xml:space="preserve">                                                                                 101 - 300 мм</t>
  </si>
  <si>
    <t xml:space="preserve">                                                                                 301 - 500 мм</t>
  </si>
  <si>
    <t>10.1.15.</t>
  </si>
  <si>
    <t>То же, типа АОГВ-17,5,  АОГВ-23, АОГВ-29</t>
  </si>
  <si>
    <t>10.1.16.</t>
  </si>
  <si>
    <t>То же, типа ДОН-16, ДОН-31,5; Хопер, "Burnham"</t>
  </si>
  <si>
    <t>10.1.17.</t>
  </si>
  <si>
    <t>То же, типа КЧМ, БЭМ</t>
  </si>
  <si>
    <t>10.1.18.</t>
  </si>
  <si>
    <t xml:space="preserve">Техническое обслуживание комбинированной бойлерной </t>
  </si>
  <si>
    <t>установки типа "Мора"</t>
  </si>
  <si>
    <t>10.1.19.</t>
  </si>
  <si>
    <t>Техническое обслуживание отопительного котла ВНИИСТО</t>
  </si>
  <si>
    <t>10.1.20.</t>
  </si>
  <si>
    <t xml:space="preserve">Техническое обслуживание пищеварочного  котла </t>
  </si>
  <si>
    <t>10.1.21.</t>
  </si>
  <si>
    <t>Техническое обслуживание отопительной печи с автоматикой</t>
  </si>
  <si>
    <t>10.1.22.</t>
  </si>
  <si>
    <t>10.1.23.</t>
  </si>
  <si>
    <t xml:space="preserve">Техническое обслуживание газов. оборудования индивидуальной  </t>
  </si>
  <si>
    <t>бани (теплицы, гаража) при одной горелке</t>
  </si>
  <si>
    <t>(На каждую последующую горелку применять коэф. 0,7)</t>
  </si>
  <si>
    <t>10.1.24.</t>
  </si>
  <si>
    <t>Техническое обслуживание агрегата "Lennox"</t>
  </si>
  <si>
    <t>10.1.25.</t>
  </si>
  <si>
    <t>То же, с увлажнителем</t>
  </si>
  <si>
    <t>10.1.26.</t>
  </si>
  <si>
    <t>Техническое обслуживание калорифера газового</t>
  </si>
  <si>
    <t xml:space="preserve">Глава 2. ПРОВЕРКА СОСТОЯНИЯ ГАЗОПРОВОДА ПРИБОРНЫМ МЕТОДОМ КОНТРОЛЯ </t>
  </si>
  <si>
    <t>ПРИ СТРОИТЕЛЬНО-МОНТАЖНЫХ РАБОТАХ</t>
  </si>
  <si>
    <t>4.2.1.</t>
  </si>
  <si>
    <t>Проверка защитного покрытия газопровода  перед опусканием его</t>
  </si>
  <si>
    <t>в траншею при диаметре газопровода до 100 мм</t>
  </si>
  <si>
    <t xml:space="preserve">                             в том числе</t>
  </si>
  <si>
    <t xml:space="preserve">                             внешний осмотр изоляции</t>
  </si>
  <si>
    <t xml:space="preserve">                             адгезия к стали</t>
  </si>
  <si>
    <t xml:space="preserve">                             определение толщины изоляции прибором ДИСИ</t>
  </si>
  <si>
    <t xml:space="preserve">                             проверка сплошности изоляции</t>
  </si>
  <si>
    <t>4.2.2.</t>
  </si>
  <si>
    <t>То же,   при диаметре газопровода 101 - 300 мм</t>
  </si>
  <si>
    <t>4.2.3.</t>
  </si>
  <si>
    <t>То же,   при диаметре газопровода св. 300 мм</t>
  </si>
  <si>
    <t>4.2.4.</t>
  </si>
  <si>
    <t xml:space="preserve">Внешний осмотр качества изоляции газопровода после опускания </t>
  </si>
  <si>
    <t>его в траншею</t>
  </si>
  <si>
    <t>4.2.5.</t>
  </si>
  <si>
    <t xml:space="preserve">поляризованного дренажа и  блока совместной защиты </t>
  </si>
  <si>
    <t>6.1.33.</t>
  </si>
  <si>
    <t>дренажной установки на сложных электронных схемах</t>
  </si>
  <si>
    <t>6.1.34.</t>
  </si>
  <si>
    <t>Наименование работ и</t>
  </si>
  <si>
    <t>Единица</t>
  </si>
  <si>
    <t>Состав</t>
  </si>
  <si>
    <t xml:space="preserve">Изготовление опоры под газопровод  диаметром до 100 мм  </t>
  </si>
  <si>
    <t xml:space="preserve">                               33 - 40 мм                                                      </t>
  </si>
  <si>
    <t xml:space="preserve">                               41 - 50 мм                                                    </t>
  </si>
  <si>
    <t>(При работе с приставной лестницы применять  коэф. 1,2)</t>
  </si>
  <si>
    <t>10.1.30.</t>
  </si>
  <si>
    <t xml:space="preserve">Проверка герметичности внутреннего газопровода и газового </t>
  </si>
  <si>
    <t>оборудования при количестве приборов на одном стояке  до  5</t>
  </si>
  <si>
    <t xml:space="preserve">                                                                                 6 - 10</t>
  </si>
  <si>
    <t xml:space="preserve">                                                                                 11 - 15</t>
  </si>
  <si>
    <t xml:space="preserve">                                                                                 св. 16</t>
  </si>
  <si>
    <t>2.1.12.</t>
  </si>
  <si>
    <t>Врезка полиэтиленового газопровода с приваркой седелки</t>
  </si>
  <si>
    <t>эл.газосв. 6 р.</t>
  </si>
  <si>
    <t>2.1.13.</t>
  </si>
  <si>
    <t>Врезка полиэтиленового газопровода без приварки седелки</t>
  </si>
  <si>
    <t>6.1.73.</t>
  </si>
  <si>
    <t>Механическое испытание сварных соединений с закладными</t>
  </si>
  <si>
    <t xml:space="preserve">электронагревателями полиэтиленовых газопроводов на </t>
  </si>
  <si>
    <t>сплющивание в зависимости от номинально наружного диаметра:</t>
  </si>
  <si>
    <t>20-75 мм</t>
  </si>
  <si>
    <t>90-125 мм</t>
  </si>
  <si>
    <t>140-225 мм</t>
  </si>
  <si>
    <t>6.1.74.</t>
  </si>
  <si>
    <t>дефектоскопист 6р</t>
  </si>
  <si>
    <t>Механическое испытание по определению стойкости к отрыву</t>
  </si>
  <si>
    <t xml:space="preserve">седловых отводов с закладными электронагревателями доаметром </t>
  </si>
  <si>
    <t>от 63 до 225 мм</t>
  </si>
  <si>
    <t>Техническое обслуживание промышленного газового счетчика</t>
  </si>
  <si>
    <t>образец</t>
  </si>
  <si>
    <t>3.53.</t>
  </si>
  <si>
    <t xml:space="preserve">льной застройки при установке навесного котла двухконтурного типа  </t>
  </si>
  <si>
    <t>Vailand, Беретта, Навиен и т.д</t>
  </si>
  <si>
    <t>3.54</t>
  </si>
  <si>
    <t>Объект</t>
  </si>
  <si>
    <t xml:space="preserve">Первичный пуск газа навесного котла одноконтурного типа Навиен, </t>
  </si>
  <si>
    <t>Протерм и т.д</t>
  </si>
  <si>
    <t>3.55</t>
  </si>
  <si>
    <t>Первичный пуск газа в газовое оборудование жилого дома напольного</t>
  </si>
  <si>
    <t>отопительного котла типа Лемакс, Атем</t>
  </si>
  <si>
    <t xml:space="preserve">дома при установке газовой плиты, бытового счетчика газа и  </t>
  </si>
  <si>
    <t>навесного  котла при количестве приборов на одном стояке до 5</t>
  </si>
  <si>
    <t>3.56</t>
  </si>
  <si>
    <t>3.57</t>
  </si>
  <si>
    <t>3.58</t>
  </si>
  <si>
    <t>3.59</t>
  </si>
  <si>
    <t xml:space="preserve">То же, по выпечке хлеба, печенья и другой мучной продукции </t>
  </si>
  <si>
    <t>То же,  печи по производству хлеба, печенья и другой мучной продукции</t>
  </si>
  <si>
    <t xml:space="preserve">Глава 1. ВЫДАЧА И ПОДТВЕРЖДЕНИЕ ТЕХНИЧЕСКИХ УСЛОВИЙ НА </t>
  </si>
  <si>
    <t>ПРОЕКТИРОВАНИЕ ГАЗОРАСПРЕДЕЛИТЕЛЬНОЙ СИСТЕМЫ</t>
  </si>
  <si>
    <t>РАЗДЕЛ 1. ПРЕДПРОЕКТНЫЕ И ПРОЕКТНЫЕ РАБОТЫ</t>
  </si>
  <si>
    <t>Врезка газопровода  низкого давления надземной прокладки</t>
  </si>
  <si>
    <r>
      <t xml:space="preserve">Устройство битумной изоляции 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стальных газопроводов </t>
    </r>
  </si>
  <si>
    <r>
      <t>м</t>
    </r>
    <r>
      <rPr>
        <vertAlign val="superscript"/>
        <sz val="10"/>
        <rFont val="Arial"/>
        <family val="2"/>
        <charset val="204"/>
      </rPr>
      <t>2</t>
    </r>
  </si>
  <si>
    <r>
      <t>м</t>
    </r>
    <r>
      <rPr>
        <vertAlign val="superscript"/>
        <sz val="10"/>
        <rFont val="Arial"/>
        <family val="2"/>
        <charset val="204"/>
      </rPr>
      <t>3</t>
    </r>
  </si>
  <si>
    <r>
      <t>10 м</t>
    </r>
    <r>
      <rPr>
        <vertAlign val="superscript"/>
        <sz val="10"/>
        <rFont val="Arial"/>
        <family val="2"/>
        <charset val="204"/>
      </rPr>
      <t>3</t>
    </r>
  </si>
  <si>
    <r>
      <t>10 м</t>
    </r>
    <r>
      <rPr>
        <vertAlign val="superscript"/>
        <sz val="10"/>
        <rFont val="Arial"/>
        <family val="2"/>
        <charset val="204"/>
      </rPr>
      <t>2</t>
    </r>
  </si>
  <si>
    <r>
      <t>Монтаж предохранительного клапана  диаметром до</t>
    </r>
    <r>
      <rPr>
        <sz val="9"/>
        <rFont val="Arial"/>
        <family val="2"/>
        <charset val="204"/>
      </rPr>
      <t xml:space="preserve"> 100 мм</t>
    </r>
  </si>
  <si>
    <t>рент</t>
  </si>
  <si>
    <t>ндс</t>
  </si>
  <si>
    <t>1156,01/1106,2</t>
  </si>
  <si>
    <t>1184,4/1106,2=1,0706</t>
  </si>
  <si>
    <t xml:space="preserve">жестянщ. 4 р. </t>
  </si>
  <si>
    <t xml:space="preserve">                                              </t>
  </si>
  <si>
    <t xml:space="preserve">Расчет часового фонда оплаты труда рабочих  на 2023 год </t>
  </si>
  <si>
    <t>Часовой ФОТ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</si>
</sst>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"/>
    <numFmt numFmtId="166" formatCode="#,##0.000"/>
    <numFmt numFmtId="167" formatCode="_-* #,##0.000\ _р_._-;\-* #,##0.000\ _р_._-;_-* &quot;-&quot;??\ _р_._-;_-@_-"/>
    <numFmt numFmtId="168" formatCode="_-* #,##0.000_р_._-;\-* #,##0.000_р_._-;_-* &quot;-&quot;???_р_._-;_-@_-"/>
    <numFmt numFmtId="169" formatCode="0.000"/>
    <numFmt numFmtId="170" formatCode="?0.00"/>
    <numFmt numFmtId="171" formatCode="??0.00"/>
    <numFmt numFmtId="172" formatCode="?00.00"/>
  </numFmts>
  <fonts count="4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10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sz val="10"/>
      <color indexed="29"/>
      <name val="Arial Cyr"/>
      <family val="2"/>
      <charset val="204"/>
    </font>
    <font>
      <sz val="10"/>
      <color indexed="26"/>
      <name val="Arial Cyr"/>
      <family val="2"/>
      <charset val="204"/>
    </font>
    <font>
      <b/>
      <vertAlign val="superscript"/>
      <sz val="10"/>
      <name val="Arial Cyr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Courier New Cyr"/>
      <charset val="204"/>
    </font>
    <font>
      <sz val="12"/>
      <name val="Arial Cyr"/>
      <family val="2"/>
      <charset val="204"/>
    </font>
    <font>
      <sz val="10"/>
      <name val="Times New Roman Cyr"/>
      <family val="1"/>
      <charset val="204"/>
    </font>
    <font>
      <sz val="8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name val="Arial"/>
      <family val="2"/>
      <charset val="204"/>
    </font>
    <font>
      <vertAlign val="superscript"/>
      <sz val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94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49" fontId="3" fillId="0" borderId="1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9" xfId="0" applyFont="1" applyBorder="1"/>
    <xf numFmtId="49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/>
    <xf numFmtId="0" fontId="3" fillId="0" borderId="11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/>
    <xf numFmtId="2" fontId="3" fillId="0" borderId="11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49" fontId="0" fillId="0" borderId="5" xfId="0" applyNumberFormat="1" applyBorder="1" applyAlignment="1">
      <alignment horizontal="right"/>
    </xf>
    <xf numFmtId="2" fontId="0" fillId="0" borderId="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0" xfId="0" applyBorder="1" applyAlignment="1">
      <alignment horizontal="left"/>
    </xf>
    <xf numFmtId="1" fontId="0" fillId="0" borderId="7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/>
    <xf numFmtId="49" fontId="0" fillId="0" borderId="8" xfId="0" applyNumberFormat="1" applyBorder="1" applyAlignment="1">
      <alignment horizontal="right"/>
    </xf>
    <xf numFmtId="0" fontId="0" fillId="0" borderId="10" xfId="0" applyBorder="1"/>
    <xf numFmtId="0" fontId="0" fillId="0" borderId="11" xfId="0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1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 applyBorder="1" applyAlignment="1">
      <alignment horizontal="centerContinuous"/>
    </xf>
    <xf numFmtId="1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49" fontId="0" fillId="0" borderId="0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/>
    <xf numFmtId="49" fontId="0" fillId="0" borderId="10" xfId="0" applyNumberFormat="1" applyBorder="1" applyAlignment="1">
      <alignment horizontal="center"/>
    </xf>
    <xf numFmtId="0" fontId="0" fillId="0" borderId="3" xfId="0" applyFill="1" applyBorder="1"/>
    <xf numFmtId="0" fontId="0" fillId="0" borderId="6" xfId="0" applyBorder="1" applyAlignment="1">
      <alignment horizontal="centerContinuous"/>
    </xf>
    <xf numFmtId="49" fontId="0" fillId="0" borderId="6" xfId="0" applyNumberFormat="1" applyBorder="1" applyAlignment="1">
      <alignment horizontal="center"/>
    </xf>
    <xf numFmtId="0" fontId="0" fillId="0" borderId="8" xfId="0" applyBorder="1"/>
    <xf numFmtId="0" fontId="0" fillId="0" borderId="10" xfId="0" applyFill="1" applyBorder="1"/>
    <xf numFmtId="0" fontId="0" fillId="0" borderId="9" xfId="0" applyFill="1" applyBorder="1"/>
    <xf numFmtId="49" fontId="0" fillId="0" borderId="0" xfId="0" applyNumberFormat="1" applyAlignment="1">
      <alignment horizontal="centerContinuous"/>
    </xf>
    <xf numFmtId="49" fontId="0" fillId="0" borderId="0" xfId="0" applyNumberFormat="1"/>
    <xf numFmtId="2" fontId="0" fillId="0" borderId="0" xfId="0" applyNumberFormat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49" fontId="0" fillId="0" borderId="8" xfId="0" applyNumberForma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9" xfId="0" applyBorder="1"/>
    <xf numFmtId="49" fontId="0" fillId="0" borderId="9" xfId="0" applyNumberFormat="1" applyBorder="1" applyAlignment="1">
      <alignment horizontal="center"/>
    </xf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2" fontId="0" fillId="0" borderId="11" xfId="0" applyNumberFormat="1" applyBorder="1"/>
    <xf numFmtId="2" fontId="0" fillId="0" borderId="11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0" fontId="0" fillId="0" borderId="0" xfId="0" applyBorder="1" applyAlignment="1"/>
    <xf numFmtId="171" fontId="0" fillId="0" borderId="5" xfId="0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Border="1" applyAlignment="1">
      <alignment horizontal="center"/>
    </xf>
    <xf numFmtId="49" fontId="0" fillId="0" borderId="5" xfId="0" applyNumberFormat="1" applyFill="1" applyBorder="1" applyAlignment="1">
      <alignment horizontal="right"/>
    </xf>
    <xf numFmtId="0" fontId="8" fillId="0" borderId="0" xfId="0" applyFont="1"/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70" fontId="3" fillId="0" borderId="4" xfId="0" applyNumberFormat="1" applyFont="1" applyBorder="1" applyAlignment="1">
      <alignment horizontal="center"/>
    </xf>
    <xf numFmtId="170" fontId="3" fillId="0" borderId="7" xfId="0" applyNumberFormat="1" applyFont="1" applyBorder="1" applyAlignment="1">
      <alignment horizontal="center"/>
    </xf>
    <xf numFmtId="170" fontId="3" fillId="0" borderId="1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Continuous"/>
    </xf>
    <xf numFmtId="0" fontId="3" fillId="0" borderId="6" xfId="0" applyFont="1" applyBorder="1"/>
    <xf numFmtId="49" fontId="3" fillId="0" borderId="7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/>
    <xf numFmtId="49" fontId="3" fillId="0" borderId="0" xfId="0" applyNumberFormat="1" applyFont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horizontal="center"/>
    </xf>
    <xf numFmtId="0" fontId="11" fillId="0" borderId="0" xfId="0" applyFont="1" applyBorder="1"/>
    <xf numFmtId="1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right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/>
    <xf numFmtId="0" fontId="2" fillId="0" borderId="6" xfId="0" applyFont="1" applyBorder="1" applyAlignment="1">
      <alignment horizontal="centerContinuous"/>
    </xf>
    <xf numFmtId="0" fontId="8" fillId="0" borderId="0" xfId="0" applyFont="1" applyBorder="1"/>
    <xf numFmtId="2" fontId="0" fillId="0" borderId="0" xfId="0" applyNumberFormat="1" applyFill="1" applyBorder="1" applyAlignment="1">
      <alignment horizontal="centerContinuous"/>
    </xf>
    <xf numFmtId="172" fontId="0" fillId="0" borderId="6" xfId="0" applyNumberFormat="1" applyFill="1" applyBorder="1"/>
    <xf numFmtId="0" fontId="0" fillId="0" borderId="10" xfId="0" applyFill="1" applyBorder="1" applyAlignment="1">
      <alignment horizontal="center"/>
    </xf>
    <xf numFmtId="0" fontId="4" fillId="0" borderId="0" xfId="0" applyFont="1"/>
    <xf numFmtId="0" fontId="0" fillId="0" borderId="10" xfId="0" applyBorder="1" applyAlignment="1"/>
    <xf numFmtId="0" fontId="0" fillId="0" borderId="0" xfId="0" applyFill="1" applyAlignment="1">
      <alignment horizontal="center"/>
    </xf>
    <xf numFmtId="49" fontId="4" fillId="0" borderId="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0" fillId="0" borderId="8" xfId="0" applyNumberFormat="1" applyFill="1" applyBorder="1" applyAlignment="1">
      <alignment horizontal="right"/>
    </xf>
    <xf numFmtId="2" fontId="0" fillId="0" borderId="0" xfId="0" applyNumberFormat="1"/>
    <xf numFmtId="2" fontId="0" fillId="0" borderId="0" xfId="0" applyNumberFormat="1" applyFill="1" applyAlignment="1">
      <alignment horizontal="centerContinuous"/>
    </xf>
    <xf numFmtId="2" fontId="0" fillId="0" borderId="0" xfId="0" applyNumberFormat="1" applyFill="1"/>
    <xf numFmtId="0" fontId="4" fillId="0" borderId="7" xfId="0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2" fillId="0" borderId="5" xfId="0" applyNumberFormat="1" applyFont="1" applyBorder="1" applyAlignment="1">
      <alignment horizontal="centerContinuous"/>
    </xf>
    <xf numFmtId="49" fontId="0" fillId="0" borderId="4" xfId="0" applyNumberFormat="1" applyBorder="1" applyAlignment="1">
      <alignment horizontal="centerContinuous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7" xfId="0" applyNumberFormat="1" applyBorder="1" applyAlignment="1">
      <alignment horizontal="centerContinuous"/>
    </xf>
    <xf numFmtId="0" fontId="0" fillId="0" borderId="6" xfId="0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2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171" fontId="3" fillId="0" borderId="7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171" fontId="7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2" fontId="0" fillId="0" borderId="4" xfId="0" applyNumberFormat="1" applyBorder="1"/>
    <xf numFmtId="49" fontId="1" fillId="0" borderId="5" xfId="0" applyNumberFormat="1" applyFont="1" applyBorder="1" applyAlignment="1">
      <alignment horizontal="right"/>
    </xf>
    <xf numFmtId="171" fontId="0" fillId="0" borderId="0" xfId="0" applyNumberFormat="1"/>
    <xf numFmtId="49" fontId="1" fillId="0" borderId="8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2" fontId="3" fillId="0" borderId="0" xfId="0" applyNumberFormat="1" applyFont="1" applyFill="1" applyBorder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0" fontId="0" fillId="0" borderId="7" xfId="0" applyNumberForma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vertical="center" wrapText="1"/>
    </xf>
    <xf numFmtId="49" fontId="26" fillId="0" borderId="0" xfId="0" applyNumberFormat="1" applyFont="1" applyAlignment="1">
      <alignment vertical="center" wrapText="1"/>
    </xf>
    <xf numFmtId="0" fontId="0" fillId="0" borderId="5" xfId="0" applyFill="1" applyBorder="1" applyAlignment="1">
      <alignment horizontal="centerContinuous"/>
    </xf>
    <xf numFmtId="0" fontId="0" fillId="0" borderId="2" xfId="0" applyFill="1" applyBorder="1" applyAlignment="1">
      <alignment horizontal="center"/>
    </xf>
    <xf numFmtId="0" fontId="3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2" fontId="3" fillId="5" borderId="7" xfId="0" applyNumberFormat="1" applyFont="1" applyFill="1" applyBorder="1" applyAlignment="1">
      <alignment horizontal="center"/>
    </xf>
    <xf numFmtId="2" fontId="3" fillId="5" borderId="0" xfId="0" applyNumberFormat="1" applyFont="1" applyFill="1" applyBorder="1" applyAlignment="1">
      <alignment horizontal="center"/>
    </xf>
    <xf numFmtId="0" fontId="0" fillId="5" borderId="7" xfId="0" applyFill="1" applyBorder="1"/>
    <xf numFmtId="2" fontId="3" fillId="5" borderId="11" xfId="0" applyNumberFormat="1" applyFont="1" applyFill="1" applyBorder="1" applyAlignment="1">
      <alignment horizontal="center"/>
    </xf>
    <xf numFmtId="171" fontId="0" fillId="5" borderId="6" xfId="0" applyNumberFormat="1" applyFill="1" applyBorder="1" applyAlignment="1">
      <alignment horizontal="center"/>
    </xf>
    <xf numFmtId="171" fontId="0" fillId="5" borderId="7" xfId="0" applyNumberFormat="1" applyFill="1" applyBorder="1" applyAlignment="1">
      <alignment horizontal="center"/>
    </xf>
    <xf numFmtId="171" fontId="0" fillId="5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169" fontId="0" fillId="0" borderId="0" xfId="0" applyNumberForma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0" xfId="0" applyFill="1" applyBorder="1"/>
    <xf numFmtId="2" fontId="0" fillId="5" borderId="6" xfId="0" applyNumberForma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2" fontId="3" fillId="5" borderId="6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5" borderId="2" xfId="0" applyFill="1" applyBorder="1" applyAlignment="1">
      <alignment horizontal="center"/>
    </xf>
    <xf numFmtId="0" fontId="0" fillId="5" borderId="5" xfId="0" applyFill="1" applyBorder="1"/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5" xfId="0" applyFill="1" applyBorder="1"/>
    <xf numFmtId="0" fontId="0" fillId="5" borderId="6" xfId="0" applyFill="1" applyBorder="1"/>
    <xf numFmtId="1" fontId="0" fillId="5" borderId="7" xfId="0" applyNumberForma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0" fontId="0" fillId="5" borderId="11" xfId="0" applyFill="1" applyBorder="1"/>
    <xf numFmtId="1" fontId="0" fillId="5" borderId="0" xfId="0" applyNumberFormat="1" applyFill="1" applyBorder="1" applyAlignment="1">
      <alignment horizontal="centerContinuous"/>
    </xf>
    <xf numFmtId="2" fontId="3" fillId="5" borderId="1" xfId="0" applyNumberFormat="1" applyFont="1" applyFill="1" applyBorder="1" applyAlignment="1">
      <alignment horizontal="centerContinuous"/>
    </xf>
    <xf numFmtId="2" fontId="3" fillId="5" borderId="2" xfId="0" applyNumberFormat="1" applyFont="1" applyFill="1" applyBorder="1" applyAlignment="1">
      <alignment horizontal="centerContinuous"/>
    </xf>
    <xf numFmtId="2" fontId="3" fillId="5" borderId="4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2" fontId="3" fillId="5" borderId="9" xfId="0" applyNumberFormat="1" applyFont="1" applyFill="1" applyBorder="1" applyAlignment="1">
      <alignment horizontal="center"/>
    </xf>
    <xf numFmtId="0" fontId="0" fillId="5" borderId="9" xfId="0" applyFill="1" applyBorder="1"/>
    <xf numFmtId="1" fontId="0" fillId="0" borderId="3" xfId="0" applyNumberFormat="1" applyFill="1" applyBorder="1" applyAlignment="1">
      <alignment horizontal="center"/>
    </xf>
    <xf numFmtId="170" fontId="0" fillId="0" borderId="7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Continuous"/>
    </xf>
    <xf numFmtId="2" fontId="0" fillId="5" borderId="2" xfId="0" applyNumberFormat="1" applyFill="1" applyBorder="1" applyAlignment="1">
      <alignment horizontal="centerContinuous"/>
    </xf>
    <xf numFmtId="2" fontId="0" fillId="5" borderId="4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2" fontId="25" fillId="5" borderId="7" xfId="0" applyNumberFormat="1" applyFon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170" fontId="0" fillId="0" borderId="4" xfId="0" applyNumberFormat="1" applyFill="1" applyBorder="1" applyAlignment="1">
      <alignment horizontal="center"/>
    </xf>
    <xf numFmtId="2" fontId="0" fillId="0" borderId="10" xfId="0" applyNumberFormat="1" applyFill="1" applyBorder="1"/>
    <xf numFmtId="170" fontId="0" fillId="0" borderId="11" xfId="0" applyNumberForma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1" xfId="0" applyNumberFormat="1" applyFill="1" applyBorder="1" applyAlignment="1">
      <alignment horizontal="centerContinuous"/>
    </xf>
    <xf numFmtId="2" fontId="0" fillId="0" borderId="2" xfId="0" applyNumberFormat="1" applyFill="1" applyBorder="1" applyAlignment="1">
      <alignment horizontal="centerContinuous"/>
    </xf>
    <xf numFmtId="2" fontId="0" fillId="0" borderId="4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171" fontId="0" fillId="0" borderId="7" xfId="0" applyNumberFormat="1" applyFill="1" applyBorder="1" applyAlignment="1">
      <alignment horizontal="center"/>
    </xf>
    <xf numFmtId="171" fontId="0" fillId="0" borderId="6" xfId="0" applyNumberFormat="1" applyFill="1" applyBorder="1"/>
    <xf numFmtId="171" fontId="0" fillId="0" borderId="6" xfId="0" applyNumberFormat="1" applyFill="1" applyBorder="1" applyAlignment="1">
      <alignment horizontal="center"/>
    </xf>
    <xf numFmtId="171" fontId="0" fillId="0" borderId="7" xfId="0" applyNumberFormat="1" applyFill="1" applyBorder="1"/>
    <xf numFmtId="1" fontId="0" fillId="0" borderId="6" xfId="0" applyNumberFormat="1" applyFill="1" applyBorder="1" applyAlignment="1">
      <alignment horizontal="center"/>
    </xf>
    <xf numFmtId="171" fontId="0" fillId="5" borderId="6" xfId="0" applyNumberFormat="1" applyFill="1" applyBorder="1"/>
    <xf numFmtId="171" fontId="25" fillId="5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Continuous"/>
    </xf>
    <xf numFmtId="2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Continuous"/>
    </xf>
    <xf numFmtId="0" fontId="3" fillId="0" borderId="6" xfId="0" applyNumberFormat="1" applyFont="1" applyFill="1" applyBorder="1" applyAlignment="1">
      <alignment horizontal="centerContinuous"/>
    </xf>
    <xf numFmtId="2" fontId="3" fillId="0" borderId="10" xfId="0" applyNumberFormat="1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3" fillId="5" borderId="6" xfId="0" applyFont="1" applyFill="1" applyBorder="1"/>
    <xf numFmtId="1" fontId="3" fillId="5" borderId="6" xfId="0" applyNumberFormat="1" applyFont="1" applyFill="1" applyBorder="1" applyAlignment="1">
      <alignment horizontal="center"/>
    </xf>
    <xf numFmtId="172" fontId="0" fillId="0" borderId="7" xfId="0" applyNumberFormat="1" applyFill="1" applyBorder="1" applyAlignment="1">
      <alignment horizontal="center"/>
    </xf>
    <xf numFmtId="172" fontId="0" fillId="0" borderId="6" xfId="0" applyNumberFormat="1" applyFill="1" applyBorder="1" applyAlignment="1">
      <alignment horizontal="center"/>
    </xf>
    <xf numFmtId="0" fontId="8" fillId="0" borderId="0" xfId="0" applyFont="1" applyFill="1" applyBorder="1"/>
    <xf numFmtId="172" fontId="0" fillId="0" borderId="0" xfId="0" applyNumberFormat="1" applyFill="1" applyBorder="1" applyAlignment="1">
      <alignment horizontal="center"/>
    </xf>
    <xf numFmtId="172" fontId="0" fillId="0" borderId="7" xfId="0" applyNumberFormat="1" applyFill="1" applyBorder="1"/>
    <xf numFmtId="14" fontId="0" fillId="0" borderId="5" xfId="0" applyNumberFormat="1" applyFill="1" applyBorder="1"/>
    <xf numFmtId="1" fontId="0" fillId="0" borderId="5" xfId="0" applyNumberFormat="1" applyFill="1" applyBorder="1"/>
    <xf numFmtId="0" fontId="0" fillId="0" borderId="7" xfId="0" applyFill="1" applyBorder="1" applyAlignment="1">
      <alignment horizontal="centerContinuous"/>
    </xf>
    <xf numFmtId="49" fontId="0" fillId="0" borderId="7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172" fontId="0" fillId="0" borderId="0" xfId="0" applyNumberFormat="1" applyFill="1" applyBorder="1"/>
    <xf numFmtId="172" fontId="0" fillId="0" borderId="11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centerContinuous"/>
    </xf>
    <xf numFmtId="172" fontId="0" fillId="0" borderId="0" xfId="0" applyNumberFormat="1" applyFill="1" applyBorder="1" applyAlignment="1">
      <alignment horizontal="centerContinuous"/>
    </xf>
    <xf numFmtId="49" fontId="0" fillId="0" borderId="0" xfId="0" applyNumberFormat="1" applyFill="1" applyBorder="1" applyAlignment="1"/>
    <xf numFmtId="49" fontId="0" fillId="0" borderId="1" xfId="0" applyNumberForma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49" fontId="0" fillId="0" borderId="2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Continuous"/>
    </xf>
    <xf numFmtId="0" fontId="0" fillId="0" borderId="9" xfId="0" applyFill="1" applyBorder="1" applyAlignment="1">
      <alignment horizontal="centerContinuous"/>
    </xf>
    <xf numFmtId="49" fontId="0" fillId="0" borderId="9" xfId="0" applyNumberFormat="1" applyFill="1" applyBorder="1" applyAlignment="1">
      <alignment horizontal="center"/>
    </xf>
    <xf numFmtId="2" fontId="0" fillId="0" borderId="11" xfId="0" applyNumberFormat="1" applyFill="1" applyBorder="1"/>
    <xf numFmtId="0" fontId="0" fillId="0" borderId="1" xfId="0" applyFill="1" applyBorder="1" applyAlignment="1">
      <alignment horizontal="right"/>
    </xf>
    <xf numFmtId="49" fontId="0" fillId="0" borderId="3" xfId="0" applyNumberFormat="1" applyFill="1" applyBorder="1" applyAlignment="1">
      <alignment horizontal="center"/>
    </xf>
    <xf numFmtId="172" fontId="0" fillId="0" borderId="4" xfId="0" applyNumberFormat="1" applyFill="1" applyBorder="1" applyAlignment="1">
      <alignment horizontal="center"/>
    </xf>
    <xf numFmtId="172" fontId="0" fillId="0" borderId="3" xfId="0" applyNumberForma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3" fillId="0" borderId="0" xfId="0" applyFont="1" applyFill="1" applyBorder="1"/>
    <xf numFmtId="0" fontId="8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/>
    <xf numFmtId="0" fontId="1" fillId="0" borderId="0" xfId="0" applyFont="1" applyFill="1" applyBorder="1"/>
    <xf numFmtId="0" fontId="0" fillId="0" borderId="5" xfId="0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right"/>
    </xf>
    <xf numFmtId="0" fontId="3" fillId="0" borderId="10" xfId="0" applyFont="1" applyFill="1" applyBorder="1"/>
    <xf numFmtId="0" fontId="3" fillId="0" borderId="11" xfId="0" applyNumberFormat="1" applyFont="1" applyFill="1" applyBorder="1" applyAlignment="1">
      <alignment horizontal="centerContinuous"/>
    </xf>
    <xf numFmtId="2" fontId="3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72" fontId="0" fillId="5" borderId="7" xfId="0" applyNumberFormat="1" applyFill="1" applyBorder="1" applyAlignment="1">
      <alignment horizontal="center"/>
    </xf>
    <xf numFmtId="172" fontId="0" fillId="5" borderId="6" xfId="0" applyNumberFormat="1" applyFill="1" applyBorder="1"/>
    <xf numFmtId="172" fontId="0" fillId="5" borderId="0" xfId="0" applyNumberFormat="1" applyFill="1" applyBorder="1" applyAlignment="1">
      <alignment horizontal="center"/>
    </xf>
    <xf numFmtId="172" fontId="0" fillId="5" borderId="0" xfId="0" applyNumberFormat="1" applyFill="1"/>
    <xf numFmtId="172" fontId="0" fillId="5" borderId="7" xfId="0" applyNumberFormat="1" applyFill="1" applyBorder="1"/>
    <xf numFmtId="172" fontId="0" fillId="5" borderId="5" xfId="0" applyNumberFormat="1" applyFill="1" applyBorder="1"/>
    <xf numFmtId="172" fontId="0" fillId="5" borderId="5" xfId="0" applyNumberFormat="1" applyFill="1" applyBorder="1" applyAlignment="1">
      <alignment horizontal="center"/>
    </xf>
    <xf numFmtId="172" fontId="0" fillId="5" borderId="6" xfId="0" applyNumberFormat="1" applyFill="1" applyBorder="1" applyAlignment="1">
      <alignment horizontal="center"/>
    </xf>
    <xf numFmtId="172" fontId="0" fillId="5" borderId="11" xfId="0" applyNumberFormat="1" applyFill="1" applyBorder="1" applyAlignment="1">
      <alignment horizontal="center"/>
    </xf>
    <xf numFmtId="172" fontId="0" fillId="5" borderId="4" xfId="0" applyNumberFormat="1" applyFill="1" applyBorder="1" applyAlignment="1">
      <alignment horizontal="center"/>
    </xf>
    <xf numFmtId="172" fontId="0" fillId="5" borderId="2" xfId="0" applyNumberFormat="1" applyFill="1" applyBorder="1"/>
    <xf numFmtId="172" fontId="25" fillId="5" borderId="7" xfId="0" applyNumberFormat="1" applyFont="1" applyFill="1" applyBorder="1" applyAlignment="1">
      <alignment horizontal="center"/>
    </xf>
    <xf numFmtId="172" fontId="25" fillId="5" borderId="6" xfId="0" applyNumberFormat="1" applyFont="1" applyFill="1" applyBorder="1"/>
    <xf numFmtId="172" fontId="0" fillId="5" borderId="9" xfId="0" applyNumberFormat="1" applyFill="1" applyBorder="1"/>
    <xf numFmtId="0" fontId="4" fillId="0" borderId="0" xfId="0" applyFont="1" applyFill="1"/>
    <xf numFmtId="49" fontId="7" fillId="0" borderId="5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8" fillId="0" borderId="0" xfId="0" applyFont="1" applyFill="1"/>
    <xf numFmtId="0" fontId="0" fillId="0" borderId="8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1" fontId="0" fillId="0" borderId="0" xfId="0" applyNumberFormat="1" applyFill="1" applyAlignment="1">
      <alignment horizontal="center"/>
    </xf>
    <xf numFmtId="49" fontId="1" fillId="0" borderId="5" xfId="0" applyNumberFormat="1" applyFont="1" applyFill="1" applyBorder="1" applyAlignment="1">
      <alignment horizontal="centerContinuous"/>
    </xf>
    <xf numFmtId="49" fontId="1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49" fontId="1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3" fillId="0" borderId="0" xfId="0" applyFont="1" applyFill="1" applyAlignment="1"/>
    <xf numFmtId="0" fontId="0" fillId="0" borderId="7" xfId="0" applyFill="1" applyBorder="1" applyAlignment="1"/>
    <xf numFmtId="49" fontId="0" fillId="0" borderId="0" xfId="0" applyNumberFormat="1" applyFill="1" applyAlignment="1"/>
    <xf numFmtId="2" fontId="0" fillId="0" borderId="0" xfId="0" applyNumberFormat="1" applyFill="1" applyAlignment="1"/>
    <xf numFmtId="1" fontId="0" fillId="0" borderId="7" xfId="0" applyNumberFormat="1" applyFill="1" applyBorder="1" applyAlignment="1"/>
    <xf numFmtId="1" fontId="0" fillId="0" borderId="0" xfId="0" applyNumberFormat="1" applyFill="1" applyBorder="1" applyAlignment="1"/>
    <xf numFmtId="49" fontId="0" fillId="0" borderId="5" xfId="0" applyNumberFormat="1" applyFill="1" applyBorder="1" applyAlignment="1"/>
    <xf numFmtId="0" fontId="0" fillId="0" borderId="0" xfId="0" applyFill="1" applyAlignment="1"/>
    <xf numFmtId="49" fontId="0" fillId="0" borderId="6" xfId="0" applyNumberFormat="1" applyFill="1" applyBorder="1" applyAlignment="1"/>
    <xf numFmtId="1" fontId="0" fillId="0" borderId="0" xfId="0" applyNumberFormat="1" applyFill="1" applyAlignment="1"/>
    <xf numFmtId="14" fontId="0" fillId="0" borderId="5" xfId="0" applyNumberFormat="1" applyFill="1" applyBorder="1" applyAlignment="1">
      <alignment horizontal="right"/>
    </xf>
    <xf numFmtId="2" fontId="0" fillId="0" borderId="7" xfId="0" applyNumberFormat="1" applyFill="1" applyBorder="1"/>
    <xf numFmtId="0" fontId="3" fillId="0" borderId="5" xfId="0" applyNumberFormat="1" applyFont="1" applyFill="1" applyBorder="1" applyAlignment="1">
      <alignment horizontal="centerContinuous"/>
    </xf>
    <xf numFmtId="2" fontId="0" fillId="0" borderId="9" xfId="0" applyNumberFormat="1" applyFill="1" applyBorder="1"/>
    <xf numFmtId="2" fontId="25" fillId="5" borderId="6" xfId="0" applyNumberFormat="1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1" fontId="0" fillId="5" borderId="7" xfId="0" applyNumberFormat="1" applyFill="1" applyBorder="1" applyAlignment="1"/>
    <xf numFmtId="0" fontId="0" fillId="5" borderId="6" xfId="0" applyFill="1" applyBorder="1" applyAlignment="1"/>
    <xf numFmtId="0" fontId="25" fillId="5" borderId="6" xfId="0" applyFont="1" applyFill="1" applyBorder="1"/>
    <xf numFmtId="2" fontId="0" fillId="5" borderId="7" xfId="0" applyNumberFormat="1" applyFill="1" applyBorder="1"/>
    <xf numFmtId="2" fontId="25" fillId="5" borderId="0" xfId="0" applyNumberFormat="1" applyFont="1" applyFill="1" applyBorder="1" applyAlignment="1">
      <alignment horizontal="center"/>
    </xf>
    <xf numFmtId="2" fontId="25" fillId="5" borderId="11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2" fontId="14" fillId="0" borderId="5" xfId="0" applyNumberFormat="1" applyFont="1" applyFill="1" applyBorder="1"/>
    <xf numFmtId="0" fontId="14" fillId="0" borderId="5" xfId="0" applyFont="1" applyFill="1" applyBorder="1"/>
    <xf numFmtId="49" fontId="0" fillId="0" borderId="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/>
    </xf>
    <xf numFmtId="2" fontId="25" fillId="5" borderId="6" xfId="0" applyNumberFormat="1" applyFont="1" applyFill="1" applyBorder="1"/>
    <xf numFmtId="2" fontId="3" fillId="5" borderId="5" xfId="0" applyNumberFormat="1" applyFont="1" applyFill="1" applyBorder="1" applyAlignment="1">
      <alignment horizontal="center"/>
    </xf>
    <xf numFmtId="0" fontId="0" fillId="5" borderId="7" xfId="0" applyFill="1" applyBorder="1" applyAlignment="1">
      <alignment horizontal="centerContinuous"/>
    </xf>
    <xf numFmtId="0" fontId="0" fillId="5" borderId="0" xfId="0" applyFill="1" applyBorder="1" applyAlignment="1">
      <alignment horizontal="left"/>
    </xf>
    <xf numFmtId="171" fontId="25" fillId="5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2" fontId="0" fillId="0" borderId="7" xfId="0" applyNumberForma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2" fontId="4" fillId="0" borderId="0" xfId="0" applyNumberFormat="1" applyFont="1" applyFill="1" applyBorder="1" applyAlignment="1">
      <alignment horizontal="centerContinuous"/>
    </xf>
    <xf numFmtId="0" fontId="0" fillId="0" borderId="10" xfId="0" applyFill="1" applyBorder="1" applyAlignment="1">
      <alignment vertical="center"/>
    </xf>
    <xf numFmtId="49" fontId="0" fillId="0" borderId="1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Continuous"/>
    </xf>
    <xf numFmtId="2" fontId="0" fillId="0" borderId="6" xfId="0" applyNumberFormat="1" applyFill="1" applyBorder="1"/>
    <xf numFmtId="0" fontId="0" fillId="0" borderId="9" xfId="0" applyFill="1" applyBorder="1" applyAlignment="1">
      <alignment horizontal="center"/>
    </xf>
    <xf numFmtId="2" fontId="0" fillId="5" borderId="7" xfId="0" applyNumberForma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1" fontId="0" fillId="5" borderId="4" xfId="0" applyNumberFormat="1" applyFill="1" applyBorder="1" applyAlignment="1">
      <alignment horizontal="center"/>
    </xf>
    <xf numFmtId="0" fontId="0" fillId="5" borderId="7" xfId="0" applyFill="1" applyBorder="1" applyAlignment="1">
      <alignment horizontal="left"/>
    </xf>
    <xf numFmtId="0" fontId="0" fillId="5" borderId="11" xfId="0" applyFill="1" applyBorder="1" applyAlignment="1">
      <alignment horizontal="centerContinuous"/>
    </xf>
    <xf numFmtId="0" fontId="0" fillId="0" borderId="10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169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Continuous"/>
    </xf>
    <xf numFmtId="169" fontId="0" fillId="0" borderId="10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Continuous"/>
    </xf>
    <xf numFmtId="1" fontId="0" fillId="5" borderId="5" xfId="0" applyNumberFormat="1" applyFill="1" applyBorder="1" applyAlignment="1">
      <alignment horizontal="center"/>
    </xf>
    <xf numFmtId="2" fontId="25" fillId="5" borderId="5" xfId="0" applyNumberFormat="1" applyFont="1" applyFill="1" applyBorder="1" applyAlignment="1">
      <alignment horizontal="center"/>
    </xf>
    <xf numFmtId="2" fontId="25" fillId="5" borderId="10" xfId="0" applyNumberFormat="1" applyFont="1" applyFill="1" applyBorder="1" applyAlignment="1">
      <alignment horizontal="center"/>
    </xf>
    <xf numFmtId="2" fontId="25" fillId="5" borderId="9" xfId="0" applyNumberFormat="1" applyFont="1" applyFill="1" applyBorder="1" applyAlignment="1">
      <alignment horizontal="center"/>
    </xf>
    <xf numFmtId="171" fontId="0" fillId="5" borderId="11" xfId="0" applyNumberForma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Continuous"/>
    </xf>
    <xf numFmtId="2" fontId="1" fillId="0" borderId="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49" fontId="0" fillId="0" borderId="4" xfId="0" applyNumberFormat="1" applyFill="1" applyBorder="1" applyAlignment="1">
      <alignment horizontal="centerContinuous"/>
    </xf>
    <xf numFmtId="0" fontId="0" fillId="0" borderId="4" xfId="0" applyFill="1" applyBorder="1"/>
    <xf numFmtId="49" fontId="0" fillId="0" borderId="7" xfId="0" applyNumberFormat="1" applyFill="1" applyBorder="1" applyAlignment="1">
      <alignment horizontal="centerContinuous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/>
    <xf numFmtId="2" fontId="1" fillId="5" borderId="7" xfId="0" applyNumberFormat="1" applyFont="1" applyFill="1" applyBorder="1" applyAlignment="1">
      <alignment horizontal="center"/>
    </xf>
    <xf numFmtId="2" fontId="3" fillId="5" borderId="7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Continuous"/>
    </xf>
    <xf numFmtId="0" fontId="0" fillId="5" borderId="2" xfId="0" applyFill="1" applyBorder="1" applyAlignment="1">
      <alignment horizontal="centerContinuous"/>
    </xf>
    <xf numFmtId="49" fontId="2" fillId="0" borderId="0" xfId="0" applyNumberFormat="1" applyFont="1" applyFill="1" applyAlignment="1">
      <alignment horizontal="centerContinuous"/>
    </xf>
    <xf numFmtId="49" fontId="0" fillId="0" borderId="0" xfId="0" applyNumberFormat="1" applyFill="1" applyAlignment="1">
      <alignment horizontal="centerContinuous"/>
    </xf>
    <xf numFmtId="49" fontId="0" fillId="0" borderId="6" xfId="0" applyNumberFormat="1" applyFill="1" applyBorder="1" applyAlignment="1">
      <alignment horizontal="centerContinuous"/>
    </xf>
    <xf numFmtId="0" fontId="0" fillId="0" borderId="2" xfId="0" applyFill="1" applyBorder="1"/>
    <xf numFmtId="0" fontId="3" fillId="0" borderId="2" xfId="0" applyNumberFormat="1" applyFont="1" applyFill="1" applyBorder="1" applyAlignment="1">
      <alignment horizontal="centerContinuous"/>
    </xf>
    <xf numFmtId="171" fontId="0" fillId="0" borderId="2" xfId="0" applyNumberForma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8" fillId="0" borderId="6" xfId="0" applyFont="1" applyFill="1" applyBorder="1"/>
    <xf numFmtId="49" fontId="0" fillId="0" borderId="5" xfId="0" applyNumberFormat="1" applyFill="1" applyBorder="1" applyAlignment="1">
      <alignment horizontal="right" vertical="center"/>
    </xf>
    <xf numFmtId="171" fontId="0" fillId="0" borderId="6" xfId="0" applyNumberForma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left"/>
    </xf>
    <xf numFmtId="11" fontId="0" fillId="0" borderId="6" xfId="0" applyNumberForma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1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centerContinuous"/>
    </xf>
    <xf numFmtId="49" fontId="5" fillId="0" borderId="5" xfId="0" applyNumberFormat="1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2" fillId="0" borderId="0" xfId="0" applyFont="1" applyFill="1" applyAlignment="1"/>
    <xf numFmtId="0" fontId="1" fillId="0" borderId="0" xfId="0" applyFont="1" applyFill="1"/>
    <xf numFmtId="0" fontId="2" fillId="0" borderId="5" xfId="0" applyFont="1" applyFill="1" applyBorder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0" fillId="0" borderId="0" xfId="0" applyFont="1" applyFill="1"/>
    <xf numFmtId="171" fontId="0" fillId="0" borderId="10" xfId="0" applyNumberFormat="1" applyFill="1" applyBorder="1"/>
    <xf numFmtId="171" fontId="0" fillId="0" borderId="9" xfId="0" applyNumberFormat="1" applyFill="1" applyBorder="1"/>
    <xf numFmtId="2" fontId="3" fillId="5" borderId="1" xfId="0" applyNumberFormat="1" applyFont="1" applyFill="1" applyBorder="1" applyAlignment="1">
      <alignment horizontal="center"/>
    </xf>
    <xf numFmtId="2" fontId="0" fillId="5" borderId="6" xfId="0" applyNumberFormat="1" applyFill="1" applyBorder="1"/>
    <xf numFmtId="2" fontId="0" fillId="5" borderId="1" xfId="0" applyNumberFormat="1" applyFill="1" applyBorder="1" applyAlignment="1">
      <alignment horizontal="left"/>
    </xf>
    <xf numFmtId="2" fontId="0" fillId="5" borderId="2" xfId="0" applyNumberFormat="1" applyFill="1" applyBorder="1" applyAlignment="1">
      <alignment horizontal="left"/>
    </xf>
    <xf numFmtId="171" fontId="2" fillId="5" borderId="7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Continuous"/>
    </xf>
    <xf numFmtId="1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0" fontId="3" fillId="5" borderId="9" xfId="0" applyFont="1" applyFill="1" applyBorder="1"/>
    <xf numFmtId="2" fontId="4" fillId="0" borderId="1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Alignment="1"/>
    <xf numFmtId="0" fontId="0" fillId="0" borderId="0" xfId="0" applyAlignment="1">
      <alignment wrapText="1"/>
    </xf>
    <xf numFmtId="49" fontId="27" fillId="0" borderId="1" xfId="0" applyNumberFormat="1" applyFont="1" applyFill="1" applyBorder="1" applyAlignment="1">
      <alignment horizontal="right"/>
    </xf>
    <xf numFmtId="0" fontId="27" fillId="0" borderId="3" xfId="0" applyFont="1" applyFill="1" applyBorder="1"/>
    <xf numFmtId="0" fontId="27" fillId="0" borderId="4" xfId="0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0" fontId="27" fillId="0" borderId="4" xfId="0" applyNumberFormat="1" applyFont="1" applyFill="1" applyBorder="1" applyAlignment="1">
      <alignment horizontal="center"/>
    </xf>
    <xf numFmtId="2" fontId="27" fillId="0" borderId="4" xfId="0" applyNumberFormat="1" applyFont="1" applyFill="1" applyBorder="1" applyAlignment="1">
      <alignment horizontal="center"/>
    </xf>
    <xf numFmtId="2" fontId="27" fillId="0" borderId="3" xfId="0" applyNumberFormat="1" applyFont="1" applyFill="1" applyBorder="1" applyAlignment="1">
      <alignment horizontal="center"/>
    </xf>
    <xf numFmtId="49" fontId="27" fillId="0" borderId="5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27" fillId="0" borderId="7" xfId="0" applyFont="1" applyFill="1" applyBorder="1" applyAlignment="1">
      <alignment horizontal="center"/>
    </xf>
    <xf numFmtId="49" fontId="27" fillId="0" borderId="7" xfId="0" applyNumberFormat="1" applyFont="1" applyFill="1" applyBorder="1" applyAlignment="1">
      <alignment horizontal="center"/>
    </xf>
    <xf numFmtId="0" fontId="27" fillId="0" borderId="7" xfId="0" applyNumberFormat="1" applyFont="1" applyFill="1" applyBorder="1" applyAlignment="1">
      <alignment horizontal="center"/>
    </xf>
    <xf numFmtId="2" fontId="27" fillId="0" borderId="7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49" fontId="27" fillId="0" borderId="5" xfId="0" applyNumberFormat="1" applyFont="1" applyFill="1" applyBorder="1" applyAlignment="1">
      <alignment horizontal="centerContinuous"/>
    </xf>
    <xf numFmtId="0" fontId="27" fillId="0" borderId="7" xfId="0" applyFont="1" applyFill="1" applyBorder="1"/>
    <xf numFmtId="0" fontId="27" fillId="0" borderId="0" xfId="0" applyNumberFormat="1" applyFont="1" applyFill="1" applyBorder="1"/>
    <xf numFmtId="0" fontId="27" fillId="0" borderId="0" xfId="0" applyFont="1" applyFill="1" applyBorder="1"/>
    <xf numFmtId="49" fontId="27" fillId="0" borderId="5" xfId="0" applyNumberFormat="1" applyFont="1" applyBorder="1" applyAlignment="1">
      <alignment horizontal="right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27" fillId="0" borderId="6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49" fontId="27" fillId="0" borderId="8" xfId="0" applyNumberFormat="1" applyFont="1" applyBorder="1" applyAlignment="1">
      <alignment horizontal="right"/>
    </xf>
    <xf numFmtId="49" fontId="27" fillId="0" borderId="0" xfId="0" applyNumberFormat="1" applyFont="1" applyBorder="1" applyAlignment="1">
      <alignment horizontal="right"/>
    </xf>
    <xf numFmtId="0" fontId="27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/>
    <xf numFmtId="0" fontId="27" fillId="0" borderId="6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Continuous"/>
    </xf>
    <xf numFmtId="1" fontId="27" fillId="0" borderId="7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2" fontId="27" fillId="0" borderId="5" xfId="0" applyNumberFormat="1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NumberFormat="1" applyFont="1" applyFill="1" applyBorder="1" applyAlignment="1">
      <alignment horizontal="center"/>
    </xf>
    <xf numFmtId="0" fontId="27" fillId="0" borderId="5" xfId="0" applyFont="1" applyFill="1" applyBorder="1"/>
    <xf numFmtId="0" fontId="27" fillId="0" borderId="5" xfId="0" applyNumberFormat="1" applyFont="1" applyFill="1" applyBorder="1" applyAlignment="1">
      <alignment horizontal="center"/>
    </xf>
    <xf numFmtId="49" fontId="27" fillId="0" borderId="8" xfId="0" applyNumberFormat="1" applyFont="1" applyFill="1" applyBorder="1" applyAlignment="1">
      <alignment horizontal="right"/>
    </xf>
    <xf numFmtId="0" fontId="27" fillId="0" borderId="10" xfId="0" applyFont="1" applyFill="1" applyBorder="1"/>
    <xf numFmtId="0" fontId="27" fillId="0" borderId="11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1" fontId="27" fillId="0" borderId="11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0" fontId="27" fillId="0" borderId="11" xfId="0" applyFont="1" applyFill="1" applyBorder="1"/>
    <xf numFmtId="0" fontId="27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Continuous"/>
    </xf>
    <xf numFmtId="1" fontId="27" fillId="0" borderId="0" xfId="0" applyNumberFormat="1" applyFont="1" applyFill="1" applyBorder="1" applyAlignment="1">
      <alignment horizontal="centerContinuous"/>
    </xf>
    <xf numFmtId="0" fontId="27" fillId="0" borderId="6" xfId="0" applyFont="1" applyFill="1" applyBorder="1" applyAlignment="1">
      <alignment horizontal="centerContinuous"/>
    </xf>
    <xf numFmtId="49" fontId="27" fillId="0" borderId="1" xfId="0" applyNumberFormat="1" applyFont="1" applyFill="1" applyBorder="1" applyAlignment="1">
      <alignment horizontal="centerContinuous"/>
    </xf>
    <xf numFmtId="0" fontId="27" fillId="0" borderId="2" xfId="0" applyFont="1" applyFill="1" applyBorder="1" applyAlignment="1">
      <alignment horizontal="centerContinuous"/>
    </xf>
    <xf numFmtId="0" fontId="27" fillId="0" borderId="2" xfId="0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/>
    </xf>
    <xf numFmtId="49" fontId="27" fillId="0" borderId="6" xfId="0" applyNumberFormat="1" applyFont="1" applyFill="1" applyBorder="1" applyAlignment="1">
      <alignment horizontal="center"/>
    </xf>
    <xf numFmtId="49" fontId="27" fillId="0" borderId="8" xfId="0" applyNumberFormat="1" applyFont="1" applyFill="1" applyBorder="1" applyAlignment="1">
      <alignment horizontal="centerContinuous"/>
    </xf>
    <xf numFmtId="0" fontId="27" fillId="0" borderId="9" xfId="0" applyFont="1" applyFill="1" applyBorder="1" applyAlignment="1">
      <alignment horizontal="centerContinuous"/>
    </xf>
    <xf numFmtId="0" fontId="27" fillId="0" borderId="9" xfId="0" applyFont="1" applyFill="1" applyBorder="1"/>
    <xf numFmtId="49" fontId="27" fillId="0" borderId="9" xfId="0" applyNumberFormat="1" applyFont="1" applyFill="1" applyBorder="1" applyAlignment="1">
      <alignment horizontal="center"/>
    </xf>
    <xf numFmtId="2" fontId="27" fillId="0" borderId="10" xfId="0" applyNumberFormat="1" applyFont="1" applyFill="1" applyBorder="1"/>
    <xf numFmtId="2" fontId="27" fillId="0" borderId="11" xfId="0" applyNumberFormat="1" applyFont="1" applyFill="1" applyBorder="1"/>
    <xf numFmtId="2" fontId="27" fillId="0" borderId="11" xfId="0" applyNumberFormat="1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Continuous"/>
    </xf>
    <xf numFmtId="0" fontId="27" fillId="0" borderId="4" xfId="0" applyFont="1" applyFill="1" applyBorder="1"/>
    <xf numFmtId="49" fontId="27" fillId="0" borderId="3" xfId="0" applyNumberFormat="1" applyFont="1" applyFill="1" applyBorder="1" applyAlignment="1">
      <alignment horizontal="center"/>
    </xf>
    <xf numFmtId="0" fontId="27" fillId="0" borderId="4" xfId="0" applyNumberFormat="1" applyFont="1" applyFill="1" applyBorder="1"/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/>
    <xf numFmtId="1" fontId="27" fillId="0" borderId="3" xfId="0" applyNumberFormat="1" applyFont="1" applyFill="1" applyBorder="1" applyAlignment="1">
      <alignment horizontal="center"/>
    </xf>
    <xf numFmtId="165" fontId="27" fillId="0" borderId="5" xfId="0" applyNumberFormat="1" applyFont="1" applyFill="1" applyBorder="1" applyAlignment="1">
      <alignment horizontal="center"/>
    </xf>
    <xf numFmtId="0" fontId="27" fillId="0" borderId="8" xfId="0" applyFont="1" applyFill="1" applyBorder="1"/>
    <xf numFmtId="0" fontId="27" fillId="0" borderId="11" xfId="0" applyNumberFormat="1" applyFont="1" applyFill="1" applyBorder="1"/>
    <xf numFmtId="49" fontId="27" fillId="0" borderId="0" xfId="0" applyNumberFormat="1" applyFont="1" applyFill="1" applyBorder="1" applyAlignment="1">
      <alignment horizontal="centerContinuous"/>
    </xf>
    <xf numFmtId="49" fontId="27" fillId="0" borderId="0" xfId="0" applyNumberFormat="1" applyFont="1" applyFill="1" applyBorder="1"/>
    <xf numFmtId="49" fontId="27" fillId="0" borderId="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2" fontId="27" fillId="0" borderId="7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right"/>
    </xf>
    <xf numFmtId="0" fontId="27" fillId="0" borderId="5" xfId="0" applyNumberFormat="1" applyFont="1" applyFill="1" applyBorder="1"/>
    <xf numFmtId="49" fontId="27" fillId="0" borderId="5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0" fontId="27" fillId="0" borderId="7" xfId="0" applyNumberFormat="1" applyFont="1" applyFill="1" applyBorder="1"/>
    <xf numFmtId="49" fontId="27" fillId="0" borderId="5" xfId="0" applyNumberFormat="1" applyFont="1" applyFill="1" applyBorder="1" applyAlignment="1">
      <alignment horizontal="center"/>
    </xf>
    <xf numFmtId="49" fontId="27" fillId="0" borderId="8" xfId="0" applyNumberFormat="1" applyFont="1" applyFill="1" applyBorder="1" applyAlignment="1">
      <alignment horizontal="center"/>
    </xf>
    <xf numFmtId="2" fontId="27" fillId="5" borderId="4" xfId="0" applyNumberFormat="1" applyFont="1" applyFill="1" applyBorder="1" applyAlignment="1">
      <alignment horizontal="center"/>
    </xf>
    <xf numFmtId="0" fontId="27" fillId="5" borderId="2" xfId="0" applyFont="1" applyFill="1" applyBorder="1"/>
    <xf numFmtId="2" fontId="27" fillId="5" borderId="7" xfId="0" applyNumberFormat="1" applyFont="1" applyFill="1" applyBorder="1" applyAlignment="1">
      <alignment horizontal="center"/>
    </xf>
    <xf numFmtId="0" fontId="27" fillId="5" borderId="6" xfId="0" applyFont="1" applyFill="1" applyBorder="1"/>
    <xf numFmtId="0" fontId="27" fillId="5" borderId="7" xfId="0" applyFont="1" applyFill="1" applyBorder="1" applyAlignment="1">
      <alignment horizontal="center"/>
    </xf>
    <xf numFmtId="0" fontId="27" fillId="5" borderId="6" xfId="0" applyFont="1" applyFill="1" applyBorder="1" applyAlignment="1">
      <alignment horizontal="center"/>
    </xf>
    <xf numFmtId="1" fontId="27" fillId="5" borderId="7" xfId="0" applyNumberFormat="1" applyFont="1" applyFill="1" applyBorder="1" applyAlignment="1">
      <alignment horizontal="center"/>
    </xf>
    <xf numFmtId="2" fontId="27" fillId="5" borderId="6" xfId="0" applyNumberFormat="1" applyFont="1" applyFill="1" applyBorder="1" applyAlignment="1">
      <alignment horizontal="center"/>
    </xf>
    <xf numFmtId="0" fontId="27" fillId="5" borderId="7" xfId="0" applyFont="1" applyFill="1" applyBorder="1"/>
    <xf numFmtId="1" fontId="27" fillId="5" borderId="11" xfId="0" applyNumberFormat="1" applyFont="1" applyFill="1" applyBorder="1" applyAlignment="1">
      <alignment horizontal="center"/>
    </xf>
    <xf numFmtId="0" fontId="27" fillId="5" borderId="11" xfId="0" applyFont="1" applyFill="1" applyBorder="1"/>
    <xf numFmtId="1" fontId="27" fillId="5" borderId="0" xfId="0" applyNumberFormat="1" applyFont="1" applyFill="1" applyBorder="1" applyAlignment="1">
      <alignment horizontal="center"/>
    </xf>
    <xf numFmtId="1" fontId="27" fillId="5" borderId="0" xfId="0" applyNumberFormat="1" applyFont="1" applyFill="1" applyBorder="1" applyAlignment="1">
      <alignment horizontal="centerContinuous"/>
    </xf>
    <xf numFmtId="0" fontId="27" fillId="5" borderId="6" xfId="0" applyFont="1" applyFill="1" applyBorder="1" applyAlignment="1">
      <alignment horizontal="centerContinuous"/>
    </xf>
    <xf numFmtId="2" fontId="27" fillId="5" borderId="1" xfId="0" applyNumberFormat="1" applyFont="1" applyFill="1" applyBorder="1" applyAlignment="1">
      <alignment horizontal="centerContinuous"/>
    </xf>
    <xf numFmtId="2" fontId="27" fillId="5" borderId="2" xfId="0" applyNumberFormat="1" applyFont="1" applyFill="1" applyBorder="1" applyAlignment="1">
      <alignment horizontal="centerContinuous"/>
    </xf>
    <xf numFmtId="2" fontId="27" fillId="5" borderId="2" xfId="0" applyNumberFormat="1" applyFont="1" applyFill="1" applyBorder="1" applyAlignment="1">
      <alignment horizontal="center"/>
    </xf>
    <xf numFmtId="2" fontId="27" fillId="5" borderId="11" xfId="0" applyNumberFormat="1" applyFont="1" applyFill="1" applyBorder="1" applyAlignment="1">
      <alignment horizontal="center"/>
    </xf>
    <xf numFmtId="2" fontId="27" fillId="5" borderId="9" xfId="0" applyNumberFormat="1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1" fontId="27" fillId="5" borderId="3" xfId="0" applyNumberFormat="1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Continuous"/>
    </xf>
    <xf numFmtId="1" fontId="27" fillId="5" borderId="6" xfId="0" applyNumberFormat="1" applyFont="1" applyFill="1" applyBorder="1" applyAlignment="1">
      <alignment horizontal="centerContinuous"/>
    </xf>
    <xf numFmtId="0" fontId="27" fillId="5" borderId="9" xfId="0" applyFont="1" applyFill="1" applyBorder="1"/>
    <xf numFmtId="0" fontId="27" fillId="5" borderId="2" xfId="0" applyFont="1" applyFill="1" applyBorder="1" applyAlignment="1">
      <alignment horizontal="center"/>
    </xf>
    <xf numFmtId="2" fontId="27" fillId="5" borderId="7" xfId="0" applyNumberFormat="1" applyFont="1" applyFill="1" applyBorder="1" applyAlignment="1">
      <alignment horizontal="center" vertical="center"/>
    </xf>
    <xf numFmtId="2" fontId="27" fillId="5" borderId="5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7" fillId="0" borderId="2" xfId="0" applyFont="1" applyBorder="1" applyAlignment="1">
      <alignment horizontal="centerContinuous"/>
    </xf>
    <xf numFmtId="0" fontId="27" fillId="0" borderId="2" xfId="0" applyFont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2" fontId="27" fillId="0" borderId="3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2" fontId="27" fillId="0" borderId="4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Continuous"/>
    </xf>
    <xf numFmtId="0" fontId="27" fillId="0" borderId="6" xfId="0" applyFont="1" applyBorder="1" applyAlignment="1">
      <alignment horizontal="center"/>
    </xf>
    <xf numFmtId="49" fontId="27" fillId="0" borderId="6" xfId="0" applyNumberFormat="1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2" fontId="27" fillId="0" borderId="7" xfId="0" applyNumberFormat="1" applyFont="1" applyBorder="1" applyAlignment="1">
      <alignment horizontal="center"/>
    </xf>
    <xf numFmtId="0" fontId="27" fillId="0" borderId="9" xfId="0" applyFont="1" applyBorder="1" applyAlignment="1">
      <alignment horizontal="centerContinuous"/>
    </xf>
    <xf numFmtId="0" fontId="27" fillId="0" borderId="9" xfId="0" applyFont="1" applyBorder="1"/>
    <xf numFmtId="49" fontId="27" fillId="0" borderId="9" xfId="0" applyNumberFormat="1" applyFont="1" applyBorder="1" applyAlignment="1">
      <alignment horizontal="center"/>
    </xf>
    <xf numFmtId="2" fontId="27" fillId="0" borderId="10" xfId="0" applyNumberFormat="1" applyFont="1" applyBorder="1"/>
    <xf numFmtId="0" fontId="27" fillId="0" borderId="11" xfId="0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1" xfId="0" applyNumberFormat="1" applyFont="1" applyBorder="1"/>
    <xf numFmtId="0" fontId="0" fillId="0" borderId="0" xfId="0" applyFont="1" applyFill="1" applyBorder="1" applyAlignment="1">
      <alignment horizontal="centerContinuous"/>
    </xf>
    <xf numFmtId="49" fontId="27" fillId="0" borderId="1" xfId="0" applyNumberFormat="1" applyFont="1" applyBorder="1" applyAlignment="1">
      <alignment horizontal="centerContinuous"/>
    </xf>
    <xf numFmtId="49" fontId="27" fillId="0" borderId="5" xfId="0" applyNumberFormat="1" applyFont="1" applyBorder="1" applyAlignment="1">
      <alignment horizontal="centerContinuous"/>
    </xf>
    <xf numFmtId="49" fontId="27" fillId="0" borderId="8" xfId="0" applyNumberFormat="1" applyFont="1" applyBorder="1" applyAlignment="1">
      <alignment horizontal="centerContinuous"/>
    </xf>
    <xf numFmtId="0" fontId="27" fillId="0" borderId="7" xfId="0" applyFont="1" applyBorder="1"/>
    <xf numFmtId="170" fontId="27" fillId="0" borderId="7" xfId="0" applyNumberFormat="1" applyFont="1" applyFill="1" applyBorder="1" applyAlignment="1">
      <alignment horizontal="center"/>
    </xf>
    <xf numFmtId="171" fontId="27" fillId="0" borderId="7" xfId="0" applyNumberFormat="1" applyFont="1" applyBorder="1" applyAlignment="1">
      <alignment horizontal="center"/>
    </xf>
    <xf numFmtId="170" fontId="27" fillId="0" borderId="0" xfId="0" applyNumberFormat="1" applyFont="1" applyFill="1" applyBorder="1" applyAlignment="1">
      <alignment horizontal="center"/>
    </xf>
    <xf numFmtId="2" fontId="35" fillId="5" borderId="7" xfId="0" applyNumberFormat="1" applyFont="1" applyFill="1" applyBorder="1" applyAlignment="1">
      <alignment horizontal="center"/>
    </xf>
    <xf numFmtId="49" fontId="27" fillId="0" borderId="0" xfId="0" applyNumberFormat="1" applyFont="1" applyBorder="1" applyAlignment="1">
      <alignment horizontal="left"/>
    </xf>
    <xf numFmtId="49" fontId="27" fillId="0" borderId="0" xfId="0" applyNumberFormat="1" applyFont="1" applyBorder="1" applyAlignment="1"/>
    <xf numFmtId="1" fontId="27" fillId="5" borderId="6" xfId="0" applyNumberFormat="1" applyFont="1" applyFill="1" applyBorder="1" applyAlignment="1">
      <alignment horizontal="center"/>
    </xf>
    <xf numFmtId="49" fontId="27" fillId="0" borderId="0" xfId="0" applyNumberFormat="1" applyFont="1" applyBorder="1"/>
    <xf numFmtId="0" fontId="27" fillId="0" borderId="0" xfId="0" applyFont="1" applyBorder="1" applyAlignment="1"/>
    <xf numFmtId="1" fontId="27" fillId="0" borderId="0" xfId="0" applyNumberFormat="1" applyFont="1" applyBorder="1" applyAlignment="1">
      <alignment horizontal="center"/>
    </xf>
    <xf numFmtId="49" fontId="27" fillId="0" borderId="6" xfId="0" applyNumberFormat="1" applyFont="1" applyBorder="1" applyAlignment="1">
      <alignment horizontal="left"/>
    </xf>
    <xf numFmtId="49" fontId="27" fillId="0" borderId="5" xfId="0" applyNumberFormat="1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170" fontId="27" fillId="0" borderId="5" xfId="0" applyNumberFormat="1" applyFont="1" applyFill="1" applyBorder="1" applyAlignment="1">
      <alignment horizontal="center"/>
    </xf>
    <xf numFmtId="171" fontId="27" fillId="0" borderId="5" xfId="0" applyNumberFormat="1" applyFont="1" applyBorder="1" applyAlignment="1">
      <alignment horizontal="center"/>
    </xf>
    <xf numFmtId="2" fontId="27" fillId="0" borderId="5" xfId="0" applyNumberFormat="1" applyFont="1" applyBorder="1" applyAlignment="1">
      <alignment horizontal="center"/>
    </xf>
    <xf numFmtId="2" fontId="36" fillId="5" borderId="5" xfId="0" applyNumberFormat="1" applyFont="1" applyFill="1" applyBorder="1" applyAlignment="1">
      <alignment horizontal="center"/>
    </xf>
    <xf numFmtId="2" fontId="36" fillId="5" borderId="7" xfId="0" applyNumberFormat="1" applyFont="1" applyFill="1" applyBorder="1" applyAlignment="1">
      <alignment horizontal="center"/>
    </xf>
    <xf numFmtId="0" fontId="27" fillId="0" borderId="8" xfId="0" applyFont="1" applyBorder="1" applyAlignment="1">
      <alignment horizontal="center"/>
    </xf>
    <xf numFmtId="49" fontId="27" fillId="0" borderId="8" xfId="0" applyNumberFormat="1" applyFont="1" applyBorder="1" applyAlignment="1">
      <alignment horizontal="center"/>
    </xf>
    <xf numFmtId="2" fontId="27" fillId="0" borderId="8" xfId="0" applyNumberFormat="1" applyFont="1" applyFill="1" applyBorder="1" applyAlignment="1">
      <alignment horizontal="center"/>
    </xf>
    <xf numFmtId="170" fontId="27" fillId="0" borderId="8" xfId="0" applyNumberFormat="1" applyFont="1" applyFill="1" applyBorder="1" applyAlignment="1">
      <alignment horizontal="center"/>
    </xf>
    <xf numFmtId="171" fontId="27" fillId="0" borderId="8" xfId="0" applyNumberFormat="1" applyFont="1" applyBorder="1" applyAlignment="1">
      <alignment horizontal="center"/>
    </xf>
    <xf numFmtId="2" fontId="27" fillId="0" borderId="8" xfId="0" applyNumberFormat="1" applyFont="1" applyBorder="1" applyAlignment="1">
      <alignment horizontal="center"/>
    </xf>
    <xf numFmtId="2" fontId="36" fillId="5" borderId="8" xfId="0" applyNumberFormat="1" applyFont="1" applyFill="1" applyBorder="1" applyAlignment="1">
      <alignment horizontal="center"/>
    </xf>
    <xf numFmtId="2" fontId="36" fillId="5" borderId="11" xfId="0" applyNumberFormat="1" applyFont="1" applyFill="1" applyBorder="1" applyAlignment="1">
      <alignment horizontal="center"/>
    </xf>
    <xf numFmtId="0" fontId="27" fillId="0" borderId="5" xfId="0" applyFont="1" applyBorder="1"/>
    <xf numFmtId="170" fontId="27" fillId="0" borderId="0" xfId="0" applyNumberFormat="1" applyFont="1" applyFill="1" applyBorder="1"/>
    <xf numFmtId="0" fontId="27" fillId="0" borderId="6" xfId="0" applyFont="1" applyBorder="1"/>
    <xf numFmtId="0" fontId="27" fillId="0" borderId="8" xfId="0" applyFont="1" applyBorder="1"/>
    <xf numFmtId="0" fontId="27" fillId="0" borderId="10" xfId="0" applyFont="1" applyBorder="1"/>
    <xf numFmtId="170" fontId="27" fillId="0" borderId="10" xfId="0" applyNumberFormat="1" applyFont="1" applyFill="1" applyBorder="1"/>
    <xf numFmtId="0" fontId="27" fillId="0" borderId="5" xfId="0" applyFont="1" applyBorder="1" applyAlignment="1">
      <alignment horizontal="centerContinuous"/>
    </xf>
    <xf numFmtId="0" fontId="27" fillId="0" borderId="0" xfId="0" applyFont="1" applyBorder="1" applyAlignment="1">
      <alignment horizontal="centerContinuous"/>
    </xf>
    <xf numFmtId="170" fontId="27" fillId="0" borderId="0" xfId="0" applyNumberFormat="1" applyFont="1" applyFill="1" applyBorder="1" applyAlignment="1">
      <alignment horizontal="centerContinuous"/>
    </xf>
    <xf numFmtId="170" fontId="27" fillId="0" borderId="4" xfId="0" applyNumberFormat="1" applyFont="1" applyBorder="1" applyAlignment="1">
      <alignment horizontal="center"/>
    </xf>
    <xf numFmtId="170" fontId="27" fillId="0" borderId="7" xfId="0" applyNumberFormat="1" applyFont="1" applyBorder="1" applyAlignment="1">
      <alignment horizontal="center"/>
    </xf>
    <xf numFmtId="170" fontId="27" fillId="0" borderId="11" xfId="0" applyNumberFormat="1" applyFont="1" applyBorder="1" applyAlignment="1">
      <alignment horizontal="center"/>
    </xf>
    <xf numFmtId="0" fontId="27" fillId="0" borderId="7" xfId="0" applyFont="1" applyBorder="1" applyAlignment="1"/>
    <xf numFmtId="171" fontId="27" fillId="5" borderId="7" xfId="0" applyNumberFormat="1" applyFont="1" applyFill="1" applyBorder="1" applyAlignment="1">
      <alignment horizontal="center"/>
    </xf>
    <xf numFmtId="171" fontId="27" fillId="0" borderId="0" xfId="0" applyNumberFormat="1" applyFont="1" applyBorder="1" applyAlignment="1">
      <alignment horizontal="center"/>
    </xf>
    <xf numFmtId="0" fontId="36" fillId="0" borderId="0" xfId="0" applyFont="1" applyBorder="1"/>
    <xf numFmtId="171" fontId="27" fillId="5" borderId="6" xfId="0" applyNumberFormat="1" applyFont="1" applyFill="1" applyBorder="1"/>
    <xf numFmtId="0" fontId="37" fillId="0" borderId="7" xfId="0" applyFont="1" applyBorder="1" applyAlignment="1">
      <alignment horizontal="center"/>
    </xf>
    <xf numFmtId="171" fontId="27" fillId="5" borderId="6" xfId="0" applyNumberFormat="1" applyFont="1" applyFill="1" applyBorder="1" applyAlignment="1">
      <alignment horizontal="center"/>
    </xf>
    <xf numFmtId="171" fontId="27" fillId="5" borderId="7" xfId="0" applyNumberFormat="1" applyFont="1" applyFill="1" applyBorder="1"/>
    <xf numFmtId="171" fontId="27" fillId="0" borderId="7" xfId="0" applyNumberFormat="1" applyFont="1" applyBorder="1"/>
    <xf numFmtId="171" fontId="27" fillId="5" borderId="7" xfId="0" applyNumberFormat="1" applyFont="1" applyFill="1" applyBorder="1" applyAlignment="1">
      <alignment horizontal="centerContinuous"/>
    </xf>
    <xf numFmtId="171" fontId="35" fillId="5" borderId="7" xfId="0" applyNumberFormat="1" applyFont="1" applyFill="1" applyBorder="1" applyAlignment="1">
      <alignment horizontal="center"/>
    </xf>
    <xf numFmtId="0" fontId="39" fillId="0" borderId="0" xfId="0" applyFont="1" applyBorder="1"/>
    <xf numFmtId="49" fontId="41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170" fontId="27" fillId="0" borderId="10" xfId="0" applyNumberFormat="1" applyFont="1" applyFill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Continuous"/>
    </xf>
    <xf numFmtId="0" fontId="27" fillId="0" borderId="6" xfId="0" applyFont="1" applyFill="1" applyBorder="1"/>
    <xf numFmtId="170" fontId="27" fillId="0" borderId="4" xfId="0" applyNumberFormat="1" applyFont="1" applyFill="1" applyBorder="1" applyAlignment="1">
      <alignment horizontal="center"/>
    </xf>
    <xf numFmtId="170" fontId="27" fillId="0" borderId="11" xfId="0" applyNumberFormat="1" applyFont="1" applyFill="1" applyBorder="1" applyAlignment="1">
      <alignment horizontal="center"/>
    </xf>
    <xf numFmtId="0" fontId="34" fillId="0" borderId="0" xfId="0" applyFont="1" applyBorder="1"/>
    <xf numFmtId="49" fontId="27" fillId="0" borderId="1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1" fontId="27" fillId="0" borderId="7" xfId="0" applyNumberFormat="1" applyFont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0" fontId="28" fillId="0" borderId="0" xfId="0" applyFont="1"/>
    <xf numFmtId="0" fontId="28" fillId="2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2" fontId="28" fillId="0" borderId="12" xfId="0" applyNumberFormat="1" applyFont="1" applyFill="1" applyBorder="1" applyAlignment="1" applyProtection="1">
      <alignment horizontal="center"/>
      <protection locked="0"/>
    </xf>
    <xf numFmtId="166" fontId="28" fillId="0" borderId="12" xfId="0" applyNumberFormat="1" applyFont="1" applyFill="1" applyBorder="1" applyAlignment="1" applyProtection="1">
      <alignment horizontal="center"/>
    </xf>
    <xf numFmtId="167" fontId="28" fillId="0" borderId="12" xfId="2" applyNumberFormat="1" applyFont="1" applyFill="1" applyBorder="1" applyAlignment="1" applyProtection="1">
      <alignment horizontal="center"/>
    </xf>
    <xf numFmtId="168" fontId="28" fillId="0" borderId="12" xfId="0" applyNumberFormat="1" applyFont="1" applyBorder="1"/>
    <xf numFmtId="0" fontId="28" fillId="0" borderId="12" xfId="0" applyFont="1" applyBorder="1"/>
    <xf numFmtId="2" fontId="28" fillId="6" borderId="12" xfId="0" applyNumberFormat="1" applyFont="1" applyFill="1" applyBorder="1" applyAlignment="1" applyProtection="1">
      <alignment horizontal="center"/>
      <protection locked="0"/>
    </xf>
    <xf numFmtId="0" fontId="28" fillId="3" borderId="12" xfId="0" applyFont="1" applyFill="1" applyBorder="1" applyProtection="1">
      <protection locked="0"/>
    </xf>
    <xf numFmtId="9" fontId="28" fillId="3" borderId="12" xfId="1" applyFont="1" applyFill="1" applyBorder="1" applyAlignment="1" applyProtection="1">
      <alignment horizontal="center"/>
      <protection locked="0"/>
    </xf>
    <xf numFmtId="9" fontId="28" fillId="3" borderId="12" xfId="0" applyNumberFormat="1" applyFont="1" applyFill="1" applyBorder="1" applyAlignment="1">
      <alignment horizontal="center"/>
    </xf>
    <xf numFmtId="0" fontId="28" fillId="0" borderId="12" xfId="0" applyFont="1" applyFill="1" applyBorder="1" applyProtection="1">
      <protection locked="0"/>
    </xf>
    <xf numFmtId="0" fontId="28" fillId="0" borderId="12" xfId="0" applyFont="1" applyFill="1" applyBorder="1"/>
    <xf numFmtId="9" fontId="28" fillId="0" borderId="12" xfId="1" applyFont="1" applyFill="1" applyBorder="1" applyAlignment="1" applyProtection="1">
      <alignment horizontal="center"/>
      <protection locked="0"/>
    </xf>
    <xf numFmtId="49" fontId="28" fillId="0" borderId="12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169" fontId="28" fillId="0" borderId="12" xfId="0" applyNumberFormat="1" applyFont="1" applyBorder="1"/>
    <xf numFmtId="2" fontId="28" fillId="0" borderId="12" xfId="0" applyNumberFormat="1" applyFont="1" applyFill="1" applyBorder="1"/>
    <xf numFmtId="0" fontId="28" fillId="4" borderId="12" xfId="0" applyFont="1" applyFill="1" applyBorder="1" applyProtection="1">
      <protection locked="0"/>
    </xf>
    <xf numFmtId="0" fontId="28" fillId="0" borderId="12" xfId="0" applyFont="1" applyFill="1" applyBorder="1" applyAlignment="1">
      <alignment horizontal="center"/>
    </xf>
    <xf numFmtId="49" fontId="28" fillId="0" borderId="12" xfId="0" applyNumberFormat="1" applyFont="1" applyFill="1" applyBorder="1" applyAlignment="1">
      <alignment horizontal="center"/>
    </xf>
    <xf numFmtId="0" fontId="4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left"/>
    </xf>
    <xf numFmtId="0" fontId="27" fillId="0" borderId="9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6" xfId="0" applyFont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wrapText="1"/>
    </xf>
    <xf numFmtId="2" fontId="0" fillId="5" borderId="13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/>
    <xf numFmtId="0" fontId="0" fillId="0" borderId="6" xfId="0" applyFill="1" applyBorder="1" applyAlignment="1"/>
    <xf numFmtId="0" fontId="0" fillId="0" borderId="0" xfId="0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49" fontId="2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J36"/>
  <sheetViews>
    <sheetView tabSelected="1" topLeftCell="K1" workbookViewId="0">
      <selection activeCell="K1" sqref="K1"/>
    </sheetView>
  </sheetViews>
  <sheetFormatPr defaultRowHeight="12.75" x14ac:dyDescent="0.2"/>
  <cols>
    <col min="1" max="1" width="6.140625" hidden="1" customWidth="1"/>
    <col min="2" max="2" width="20.28515625" style="76" hidden="1" customWidth="1"/>
    <col min="3" max="3" width="20.7109375" style="76" hidden="1" customWidth="1"/>
    <col min="4" max="6" width="12.42578125" hidden="1" customWidth="1"/>
    <col min="7" max="7" width="0.140625" hidden="1" customWidth="1"/>
    <col min="8" max="8" width="13" hidden="1" customWidth="1"/>
    <col min="9" max="9" width="0.140625" hidden="1" customWidth="1"/>
    <col min="10" max="10" width="14.5703125" hidden="1" customWidth="1"/>
  </cols>
  <sheetData>
    <row r="1" spans="2:7" ht="29.25" customHeight="1" x14ac:dyDescent="0.2">
      <c r="B1" s="735" t="s">
        <v>3901</v>
      </c>
      <c r="C1" s="735"/>
      <c r="D1" s="735"/>
      <c r="E1" s="735"/>
      <c r="F1" s="735"/>
      <c r="G1" s="735"/>
    </row>
    <row r="2" spans="2:7" ht="15.75" x14ac:dyDescent="0.25">
      <c r="B2" s="714" t="s">
        <v>2520</v>
      </c>
      <c r="C2" s="714" t="s">
        <v>3902</v>
      </c>
      <c r="D2" s="714" t="s">
        <v>2521</v>
      </c>
      <c r="E2" s="714" t="s">
        <v>2522</v>
      </c>
      <c r="F2" s="714" t="s">
        <v>2523</v>
      </c>
      <c r="G2" s="720"/>
    </row>
    <row r="3" spans="2:7" ht="15.75" x14ac:dyDescent="0.25">
      <c r="B3" s="715" t="s">
        <v>2524</v>
      </c>
      <c r="C3" s="716">
        <v>113.69</v>
      </c>
      <c r="D3" s="717">
        <f>SUM(D4:D9)</f>
        <v>2.6640000000000001</v>
      </c>
      <c r="E3" s="718">
        <v>1.45</v>
      </c>
      <c r="F3" s="719">
        <v>1.3</v>
      </c>
      <c r="G3" s="720"/>
    </row>
    <row r="4" spans="2:7" ht="15.75" x14ac:dyDescent="0.25">
      <c r="B4" s="733" t="s">
        <v>2525</v>
      </c>
      <c r="C4" s="721">
        <v>131.12</v>
      </c>
      <c r="D4" s="722">
        <v>1</v>
      </c>
      <c r="E4" s="723">
        <v>0.25</v>
      </c>
      <c r="F4" s="723">
        <v>0.1</v>
      </c>
      <c r="G4" s="720" t="s">
        <v>3895</v>
      </c>
    </row>
    <row r="5" spans="2:7" ht="15.75" x14ac:dyDescent="0.25">
      <c r="B5" s="733" t="s">
        <v>2526</v>
      </c>
      <c r="C5" s="721">
        <v>144.41</v>
      </c>
      <c r="D5" s="722">
        <v>0.1</v>
      </c>
      <c r="E5" s="724">
        <v>0.2</v>
      </c>
      <c r="F5" s="723">
        <v>0.2</v>
      </c>
      <c r="G5" s="720" t="s">
        <v>3896</v>
      </c>
    </row>
    <row r="6" spans="2:7" ht="15.75" x14ac:dyDescent="0.25">
      <c r="B6" s="733" t="s">
        <v>2527</v>
      </c>
      <c r="C6" s="721">
        <v>151.06</v>
      </c>
      <c r="D6" s="732">
        <v>1.262</v>
      </c>
      <c r="E6" s="720"/>
      <c r="F6" s="723"/>
      <c r="G6" s="720"/>
    </row>
    <row r="7" spans="2:7" ht="15.75" x14ac:dyDescent="0.25">
      <c r="B7" s="733" t="s">
        <v>2528</v>
      </c>
      <c r="C7" s="716">
        <v>110.09</v>
      </c>
      <c r="D7" s="725">
        <v>0.30199999999999999</v>
      </c>
      <c r="E7" s="726"/>
      <c r="F7" s="727"/>
      <c r="G7" s="720"/>
    </row>
    <row r="8" spans="2:7" ht="15.75" x14ac:dyDescent="0.25">
      <c r="B8" s="734" t="s">
        <v>1713</v>
      </c>
      <c r="C8" s="716">
        <v>122.4</v>
      </c>
      <c r="D8" s="725"/>
      <c r="E8" s="731"/>
      <c r="F8" s="727"/>
      <c r="G8" s="720"/>
    </row>
    <row r="9" spans="2:7" ht="15.75" x14ac:dyDescent="0.25">
      <c r="B9" s="733" t="s">
        <v>2529</v>
      </c>
      <c r="C9" s="716">
        <v>146.24</v>
      </c>
      <c r="D9" s="725"/>
      <c r="E9" s="726"/>
      <c r="F9" s="726"/>
      <c r="G9" s="720"/>
    </row>
    <row r="10" spans="2:7" ht="15.75" x14ac:dyDescent="0.25">
      <c r="B10" s="733" t="s">
        <v>2530</v>
      </c>
      <c r="C10" s="716">
        <v>160.03</v>
      </c>
      <c r="D10" s="720"/>
      <c r="E10" s="720"/>
      <c r="F10" s="720"/>
      <c r="G10" s="720"/>
    </row>
    <row r="11" spans="2:7" ht="15.75" x14ac:dyDescent="0.25">
      <c r="B11" s="733" t="s">
        <v>3715</v>
      </c>
      <c r="C11" s="721">
        <v>128.51</v>
      </c>
      <c r="D11" s="720"/>
      <c r="E11" s="720"/>
      <c r="F11" s="720"/>
      <c r="G11" s="720"/>
    </row>
    <row r="12" spans="2:7" ht="15.75" hidden="1" x14ac:dyDescent="0.25">
      <c r="B12" s="733" t="s">
        <v>3480</v>
      </c>
      <c r="C12" s="721">
        <f>C11*1.45</f>
        <v>186.34</v>
      </c>
      <c r="D12" s="720"/>
      <c r="E12" s="720"/>
      <c r="F12" s="720"/>
      <c r="G12" s="720"/>
    </row>
    <row r="13" spans="2:7" ht="15.75" hidden="1" x14ac:dyDescent="0.25">
      <c r="B13" s="733" t="s">
        <v>2531</v>
      </c>
      <c r="C13" s="721">
        <f>C6*1.69</f>
        <v>255.29</v>
      </c>
      <c r="D13" s="730"/>
      <c r="E13" s="720"/>
      <c r="F13" s="720"/>
      <c r="G13" s="720"/>
    </row>
    <row r="14" spans="2:7" ht="15.75" x14ac:dyDescent="0.25">
      <c r="B14" s="733" t="s">
        <v>2532</v>
      </c>
      <c r="C14" s="721">
        <v>115.21</v>
      </c>
      <c r="D14" s="730"/>
      <c r="E14" s="720"/>
      <c r="F14" s="720"/>
      <c r="G14" s="720"/>
    </row>
    <row r="15" spans="2:7" ht="15.75" x14ac:dyDescent="0.25">
      <c r="B15" s="733" t="s">
        <v>3130</v>
      </c>
      <c r="C15" s="721">
        <f>C5*0.88</f>
        <v>127.08</v>
      </c>
      <c r="D15" s="730"/>
      <c r="E15" s="720"/>
      <c r="F15" s="720"/>
      <c r="G15" s="720"/>
    </row>
    <row r="16" spans="2:7" ht="15.75" x14ac:dyDescent="0.25">
      <c r="B16" s="733" t="s">
        <v>3131</v>
      </c>
      <c r="C16" s="721">
        <v>134.82</v>
      </c>
      <c r="D16" s="730"/>
      <c r="E16" s="720"/>
      <c r="F16" s="720"/>
      <c r="G16" s="720"/>
    </row>
    <row r="17" spans="2:7" ht="15.75" x14ac:dyDescent="0.25">
      <c r="B17" s="715" t="s">
        <v>1495</v>
      </c>
      <c r="C17" s="721">
        <v>157.79</v>
      </c>
      <c r="D17" s="730"/>
      <c r="E17" s="720"/>
      <c r="F17" s="720"/>
      <c r="G17" s="720"/>
    </row>
    <row r="18" spans="2:7" ht="15.75" x14ac:dyDescent="0.25">
      <c r="B18" s="715" t="s">
        <v>2533</v>
      </c>
      <c r="C18" s="721">
        <v>175.63</v>
      </c>
      <c r="D18" s="720"/>
      <c r="E18" s="720"/>
      <c r="F18" s="720"/>
      <c r="G18" s="720"/>
    </row>
    <row r="19" spans="2:7" ht="15.75" x14ac:dyDescent="0.25">
      <c r="B19" s="715" t="s">
        <v>2534</v>
      </c>
      <c r="C19" s="721">
        <v>159.80000000000001</v>
      </c>
      <c r="D19" s="720"/>
      <c r="E19" s="720"/>
      <c r="F19" s="720"/>
      <c r="G19" s="720"/>
    </row>
    <row r="20" spans="2:7" ht="15.75" x14ac:dyDescent="0.25">
      <c r="B20" s="728" t="s">
        <v>3899</v>
      </c>
      <c r="C20" s="721">
        <v>131.12</v>
      </c>
      <c r="D20" s="720"/>
      <c r="E20" s="720"/>
      <c r="F20" s="720"/>
      <c r="G20" s="720"/>
    </row>
    <row r="21" spans="2:7" ht="15.75" x14ac:dyDescent="0.25">
      <c r="B21" s="715" t="s">
        <v>2535</v>
      </c>
      <c r="C21" s="721">
        <v>188.36</v>
      </c>
      <c r="D21" s="720"/>
      <c r="E21" s="720"/>
      <c r="F21" s="720"/>
      <c r="G21" s="720"/>
    </row>
    <row r="22" spans="2:7" ht="15.75" x14ac:dyDescent="0.25">
      <c r="B22" s="715" t="s">
        <v>2536</v>
      </c>
      <c r="C22" s="721">
        <v>176.42</v>
      </c>
      <c r="D22" s="720"/>
      <c r="E22" s="720"/>
      <c r="F22" s="720"/>
      <c r="G22" s="720"/>
    </row>
    <row r="23" spans="2:7" ht="15.75" x14ac:dyDescent="0.25">
      <c r="B23" s="715" t="s">
        <v>2537</v>
      </c>
      <c r="C23" s="721">
        <v>157.79</v>
      </c>
      <c r="D23" s="720"/>
      <c r="E23" s="720"/>
      <c r="F23" s="720"/>
      <c r="G23" s="720"/>
    </row>
    <row r="24" spans="2:7" ht="15.75" x14ac:dyDescent="0.25">
      <c r="B24" s="715" t="s">
        <v>2126</v>
      </c>
      <c r="C24" s="721">
        <f>C23*1.11</f>
        <v>175.15</v>
      </c>
      <c r="D24" s="720"/>
      <c r="E24" s="720"/>
      <c r="F24" s="720"/>
      <c r="G24" s="720"/>
    </row>
    <row r="25" spans="2:7" ht="15.75" x14ac:dyDescent="0.25">
      <c r="B25" s="715" t="s">
        <v>993</v>
      </c>
      <c r="C25" s="716">
        <f>C23*1.88</f>
        <v>296.64999999999998</v>
      </c>
      <c r="D25" s="720"/>
      <c r="E25" s="720"/>
      <c r="F25" s="720"/>
      <c r="G25" s="720"/>
    </row>
    <row r="26" spans="2:7" ht="15.75" x14ac:dyDescent="0.25">
      <c r="B26" s="715" t="s">
        <v>992</v>
      </c>
      <c r="C26" s="716">
        <f>C23*1.63</f>
        <v>257.2</v>
      </c>
      <c r="D26" s="720"/>
      <c r="E26" s="720"/>
      <c r="F26" s="720"/>
      <c r="G26" s="720"/>
    </row>
    <row r="27" spans="2:7" ht="15.75" x14ac:dyDescent="0.25">
      <c r="B27" s="715" t="s">
        <v>960</v>
      </c>
      <c r="C27" s="716">
        <f>C23*2.14</f>
        <v>337.67</v>
      </c>
      <c r="D27" s="720"/>
      <c r="E27" s="720"/>
      <c r="F27" s="720"/>
      <c r="G27" s="720"/>
    </row>
    <row r="28" spans="2:7" ht="15.75" x14ac:dyDescent="0.25">
      <c r="B28" s="728" t="s">
        <v>1188</v>
      </c>
      <c r="C28" s="716">
        <v>112.32</v>
      </c>
      <c r="D28" s="720"/>
      <c r="E28" s="720"/>
      <c r="F28" s="720"/>
      <c r="G28" s="720"/>
    </row>
    <row r="29" spans="2:7" ht="15.75" x14ac:dyDescent="0.25">
      <c r="B29" s="715" t="s">
        <v>2538</v>
      </c>
      <c r="C29" s="716">
        <v>176.42</v>
      </c>
      <c r="D29" s="720"/>
      <c r="E29" s="720"/>
      <c r="F29" s="720"/>
      <c r="G29" s="720"/>
    </row>
    <row r="30" spans="2:7" ht="15.75" x14ac:dyDescent="0.25">
      <c r="B30" s="715" t="s">
        <v>2493</v>
      </c>
      <c r="C30" s="716">
        <v>144.69</v>
      </c>
      <c r="D30" s="720"/>
      <c r="E30" s="720"/>
      <c r="F30" s="720"/>
      <c r="G30" s="720"/>
    </row>
    <row r="31" spans="2:7" ht="15.75" x14ac:dyDescent="0.25">
      <c r="B31" s="729"/>
      <c r="C31" s="729"/>
      <c r="D31" s="713"/>
      <c r="E31" s="713"/>
      <c r="F31" s="713"/>
      <c r="G31" s="713"/>
    </row>
    <row r="34" spans="2:6" ht="17.25" customHeight="1" x14ac:dyDescent="0.2"/>
    <row r="35" spans="2:6" ht="27" customHeight="1" x14ac:dyDescent="0.2">
      <c r="B35" s="498"/>
      <c r="E35" s="497"/>
      <c r="F35" s="497"/>
    </row>
    <row r="36" spans="2:6" x14ac:dyDescent="0.2"/>
  </sheetData>
  <sheetProtection formatCells="0" formatColumns="0" formatRows="0" insertColumns="0" insertRows="0" insertHyperlinks="0" deleteColumns="0" deleteRows="0" pivotTables="0"/>
  <phoneticPr fontId="22" type="noConversion"/>
  <pageMargins left="0" right="0" top="0.98425196850393704" bottom="0.98425196850393704" header="0.51181102362204722" footer="0.51181102362204722"/>
  <pageSetup paperSize="9" fitToHeight="0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J324"/>
  <sheetViews>
    <sheetView topLeftCell="A284" workbookViewId="0">
      <selection activeCell="N30" sqref="N30"/>
    </sheetView>
  </sheetViews>
  <sheetFormatPr defaultRowHeight="12.75" x14ac:dyDescent="0.2"/>
  <cols>
    <col min="1" max="1" width="8.42578125" customWidth="1"/>
    <col min="2" max="2" width="56.7109375" customWidth="1"/>
    <col min="3" max="3" width="11.5703125" customWidth="1"/>
    <col min="4" max="4" width="12.140625" customWidth="1"/>
    <col min="5" max="5" width="10.42578125" customWidth="1"/>
    <col min="6" max="6" width="10.28515625" customWidth="1"/>
    <col min="7" max="7" width="11.5703125" customWidth="1"/>
    <col min="8" max="8" width="10.5703125" customWidth="1"/>
    <col min="9" max="9" width="10.140625" customWidth="1"/>
    <col min="10" max="10" width="11.5703125" customWidth="1"/>
  </cols>
  <sheetData>
    <row r="1" spans="1:10" s="3" customFormat="1" x14ac:dyDescent="0.2">
      <c r="A1" s="780" t="s">
        <v>360</v>
      </c>
      <c r="B1" s="780"/>
      <c r="C1" s="780"/>
      <c r="D1" s="780"/>
      <c r="E1" s="780"/>
      <c r="F1" s="780"/>
      <c r="G1" s="780"/>
      <c r="H1" s="780"/>
      <c r="I1" s="780"/>
      <c r="J1" s="780"/>
    </row>
    <row r="2" spans="1:10" s="3" customFormat="1" x14ac:dyDescent="0.2">
      <c r="A2" s="780" t="s">
        <v>361</v>
      </c>
      <c r="B2" s="780"/>
      <c r="C2" s="780"/>
      <c r="D2" s="780"/>
      <c r="E2" s="780"/>
      <c r="F2" s="780"/>
      <c r="G2" s="780"/>
      <c r="H2" s="780"/>
      <c r="I2" s="780"/>
      <c r="J2" s="780"/>
    </row>
    <row r="3" spans="1:10" s="3" customFormat="1" x14ac:dyDescent="0.2">
      <c r="A3" s="780" t="s">
        <v>362</v>
      </c>
      <c r="B3" s="780"/>
      <c r="C3" s="780"/>
      <c r="D3" s="780"/>
      <c r="E3" s="780"/>
      <c r="F3" s="780"/>
      <c r="G3" s="780"/>
      <c r="H3" s="780"/>
      <c r="I3" s="780"/>
      <c r="J3" s="780"/>
    </row>
    <row r="4" spans="1:10" ht="8.25" customHeight="1" x14ac:dyDescent="0.2">
      <c r="A4" s="335"/>
      <c r="B4" s="5"/>
      <c r="C4" s="5"/>
      <c r="D4" s="5"/>
      <c r="E4" s="5"/>
      <c r="F4" s="5"/>
      <c r="G4" s="5"/>
      <c r="H4" s="5"/>
      <c r="I4" s="5"/>
      <c r="J4" s="5"/>
    </row>
    <row r="5" spans="1:10" x14ac:dyDescent="0.2">
      <c r="A5" s="5" t="s">
        <v>2474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x14ac:dyDescent="0.2">
      <c r="A7" s="289" t="s">
        <v>3835</v>
      </c>
      <c r="B7" s="290"/>
      <c r="C7" s="186" t="s">
        <v>3836</v>
      </c>
      <c r="D7" s="291" t="s">
        <v>3837</v>
      </c>
      <c r="E7" s="245" t="s">
        <v>484</v>
      </c>
      <c r="F7" s="158" t="s">
        <v>485</v>
      </c>
      <c r="G7" s="245" t="s">
        <v>486</v>
      </c>
      <c r="H7" s="252" t="s">
        <v>487</v>
      </c>
      <c r="I7" s="237" t="s">
        <v>488</v>
      </c>
      <c r="J7" s="238"/>
    </row>
    <row r="8" spans="1:10" x14ac:dyDescent="0.2">
      <c r="A8" s="292" t="s">
        <v>489</v>
      </c>
      <c r="B8" s="160"/>
      <c r="C8" s="293" t="s">
        <v>490</v>
      </c>
      <c r="D8" s="294" t="s">
        <v>491</v>
      </c>
      <c r="E8" s="154" t="s">
        <v>492</v>
      </c>
      <c r="F8" s="62" t="s">
        <v>493</v>
      </c>
      <c r="G8" s="154" t="s">
        <v>494</v>
      </c>
      <c r="H8" s="39" t="s">
        <v>495</v>
      </c>
      <c r="I8" s="239" t="s">
        <v>496</v>
      </c>
      <c r="J8" s="240" t="s">
        <v>497</v>
      </c>
    </row>
    <row r="9" spans="1:10" x14ac:dyDescent="0.2">
      <c r="A9" s="292"/>
      <c r="B9" s="160"/>
      <c r="C9" s="293"/>
      <c r="D9" s="294" t="s">
        <v>498</v>
      </c>
      <c r="E9" s="154" t="s">
        <v>499</v>
      </c>
      <c r="F9" s="62" t="s">
        <v>500</v>
      </c>
      <c r="G9" s="154" t="s">
        <v>501</v>
      </c>
      <c r="H9" s="39" t="s">
        <v>499</v>
      </c>
      <c r="I9" s="202" t="s">
        <v>1633</v>
      </c>
      <c r="J9" s="208" t="s">
        <v>1634</v>
      </c>
    </row>
    <row r="10" spans="1:10" x14ac:dyDescent="0.2">
      <c r="A10" s="295"/>
      <c r="B10" s="296"/>
      <c r="C10" s="71"/>
      <c r="D10" s="297"/>
      <c r="E10" s="247"/>
      <c r="F10" s="49" t="s">
        <v>1635</v>
      </c>
      <c r="G10" s="50" t="s">
        <v>499</v>
      </c>
      <c r="H10" s="298"/>
      <c r="I10" s="241" t="s">
        <v>1637</v>
      </c>
      <c r="J10" s="241" t="s">
        <v>1637</v>
      </c>
    </row>
    <row r="11" spans="1:10" ht="9" customHeight="1" x14ac:dyDescent="0.2">
      <c r="A11" s="292"/>
      <c r="B11" s="290"/>
      <c r="C11" s="62"/>
      <c r="D11" s="53"/>
      <c r="E11" s="44"/>
      <c r="F11" s="54"/>
      <c r="G11" s="62"/>
      <c r="H11" s="57"/>
      <c r="I11" s="204"/>
      <c r="J11" s="224"/>
    </row>
    <row r="12" spans="1:10" x14ac:dyDescent="0.2">
      <c r="A12" s="100" t="s">
        <v>2475</v>
      </c>
      <c r="B12" s="6" t="s">
        <v>2476</v>
      </c>
      <c r="C12" s="62" t="s">
        <v>3620</v>
      </c>
      <c r="D12" s="294" t="s">
        <v>2524</v>
      </c>
      <c r="E12" s="266">
        <f>VLOOKUP(D12,ФОТ!$B$3:$C$105,2,FALSE)</f>
        <v>113.69</v>
      </c>
      <c r="F12" s="39">
        <v>1.21</v>
      </c>
      <c r="G12" s="262">
        <f>ROUND(E12*F12,2)</f>
        <v>137.56</v>
      </c>
      <c r="H12" s="220">
        <f>ROUND(G12*ФОТ!$D$3,2)</f>
        <v>366.46</v>
      </c>
      <c r="I12" s="190">
        <f>ROUND(H12*ФОТ!$E$3,1)</f>
        <v>531.4</v>
      </c>
      <c r="J12" s="224"/>
    </row>
    <row r="13" spans="1:10" x14ac:dyDescent="0.2">
      <c r="A13" s="100"/>
      <c r="B13" s="6" t="s">
        <v>2477</v>
      </c>
      <c r="C13" s="62"/>
      <c r="D13" s="294" t="s">
        <v>2526</v>
      </c>
      <c r="E13" s="266">
        <f>VLOOKUP(D13,ФОТ!$B$3:$C$105,2,FALSE)</f>
        <v>144.41</v>
      </c>
      <c r="F13" s="55">
        <v>1.21</v>
      </c>
      <c r="G13" s="262">
        <f>ROUND(E13*F13,2)</f>
        <v>174.74</v>
      </c>
      <c r="H13" s="220">
        <f>ROUND(G13*ФОТ!$D$3,2)</f>
        <v>465.51</v>
      </c>
      <c r="I13" s="190">
        <f>ROUND(H13*ФОТ!$E$3,1)</f>
        <v>675</v>
      </c>
      <c r="J13" s="224"/>
    </row>
    <row r="14" spans="1:10" x14ac:dyDescent="0.2">
      <c r="A14" s="100"/>
      <c r="B14" s="6" t="s">
        <v>2478</v>
      </c>
      <c r="C14" s="62"/>
      <c r="D14" s="153"/>
      <c r="E14" s="62"/>
      <c r="F14" s="55"/>
      <c r="G14" s="39"/>
      <c r="H14" s="154"/>
      <c r="I14" s="202"/>
      <c r="J14" s="224"/>
    </row>
    <row r="15" spans="1:10" ht="15" x14ac:dyDescent="0.25">
      <c r="A15" s="100"/>
      <c r="B15" s="6"/>
      <c r="C15" s="62"/>
      <c r="D15" s="153"/>
      <c r="E15" s="62"/>
      <c r="F15" s="55"/>
      <c r="G15" s="39"/>
      <c r="H15" s="154"/>
      <c r="I15" s="242">
        <f>I12+I13</f>
        <v>1206.4000000000001</v>
      </c>
      <c r="J15" s="224"/>
    </row>
    <row r="16" spans="1:10" x14ac:dyDescent="0.2">
      <c r="A16" s="100"/>
      <c r="B16" s="57" t="s">
        <v>2479</v>
      </c>
      <c r="C16" s="62"/>
      <c r="D16" s="153"/>
      <c r="E16" s="62"/>
      <c r="F16" s="55"/>
      <c r="G16" s="39"/>
      <c r="H16" s="154"/>
      <c r="I16" s="202"/>
      <c r="J16" s="224"/>
    </row>
    <row r="17" spans="1:10" ht="10.5" customHeight="1" x14ac:dyDescent="0.2">
      <c r="A17" s="100"/>
      <c r="B17" s="57"/>
      <c r="C17" s="62"/>
      <c r="D17" s="153"/>
      <c r="E17" s="62"/>
      <c r="F17" s="55"/>
      <c r="G17" s="39"/>
      <c r="H17" s="154"/>
      <c r="I17" s="202"/>
      <c r="J17" s="224"/>
    </row>
    <row r="18" spans="1:10" x14ac:dyDescent="0.2">
      <c r="A18" s="100" t="s">
        <v>2480</v>
      </c>
      <c r="B18" s="6" t="s">
        <v>2476</v>
      </c>
      <c r="C18" s="278" t="s">
        <v>2219</v>
      </c>
      <c r="D18" s="294" t="s">
        <v>2524</v>
      </c>
      <c r="E18" s="266">
        <f>VLOOKUP(D18,ФОТ!$B$3:$C$105,2,FALSE)</f>
        <v>113.69</v>
      </c>
      <c r="F18" s="55">
        <v>0.94</v>
      </c>
      <c r="G18" s="262">
        <f>ROUND(E18*F18,2)</f>
        <v>106.87</v>
      </c>
      <c r="H18" s="220">
        <f>ROUND(G18*ФОТ!$D$3,2)</f>
        <v>284.7</v>
      </c>
      <c r="I18" s="190">
        <f>ROUND(H18*ФОТ!$E$3,1)</f>
        <v>412.8</v>
      </c>
      <c r="J18" s="224"/>
    </row>
    <row r="19" spans="1:10" x14ac:dyDescent="0.2">
      <c r="A19" s="100"/>
      <c r="B19" s="6" t="s">
        <v>2481</v>
      </c>
      <c r="C19" s="44"/>
      <c r="D19" s="294" t="s">
        <v>2525</v>
      </c>
      <c r="E19" s="266">
        <f>VLOOKUP(D19,ФОТ!$B$3:$C$105,2,FALSE)</f>
        <v>131.12</v>
      </c>
      <c r="F19" s="55">
        <v>0.95</v>
      </c>
      <c r="G19" s="262">
        <f>ROUND(E19*F19,2)</f>
        <v>124.56</v>
      </c>
      <c r="H19" s="220">
        <f>ROUND(G19*ФОТ!$D$3,2)</f>
        <v>331.83</v>
      </c>
      <c r="I19" s="190">
        <f>ROUND(H19*ФОТ!$E$3,1)</f>
        <v>481.2</v>
      </c>
      <c r="J19" s="224"/>
    </row>
    <row r="20" spans="1:10" x14ac:dyDescent="0.2">
      <c r="A20" s="100"/>
      <c r="B20" s="6" t="s">
        <v>1308</v>
      </c>
      <c r="C20" s="44"/>
      <c r="D20" s="153"/>
      <c r="E20" s="62"/>
      <c r="F20" s="55"/>
      <c r="G20" s="39"/>
      <c r="H20" s="154"/>
      <c r="I20" s="202"/>
      <c r="J20" s="224"/>
    </row>
    <row r="21" spans="1:10" ht="15" x14ac:dyDescent="0.25">
      <c r="A21" s="100"/>
      <c r="B21" s="6"/>
      <c r="C21" s="44"/>
      <c r="D21" s="153"/>
      <c r="E21" s="62"/>
      <c r="F21" s="55"/>
      <c r="G21" s="39"/>
      <c r="H21" s="154"/>
      <c r="I21" s="242">
        <f>I18+I19</f>
        <v>894</v>
      </c>
      <c r="J21" s="224"/>
    </row>
    <row r="22" spans="1:10" x14ac:dyDescent="0.2">
      <c r="A22" s="100"/>
      <c r="B22" s="57" t="s">
        <v>1309</v>
      </c>
      <c r="C22" s="62"/>
      <c r="D22" s="153"/>
      <c r="E22" s="62"/>
      <c r="F22" s="55"/>
      <c r="G22" s="39"/>
      <c r="H22" s="154"/>
      <c r="I22" s="202"/>
      <c r="J22" s="224"/>
    </row>
    <row r="23" spans="1:10" ht="10.5" customHeight="1" x14ac:dyDescent="0.2">
      <c r="A23" s="100"/>
      <c r="B23" s="57"/>
      <c r="C23" s="62"/>
      <c r="D23" s="153"/>
      <c r="E23" s="62"/>
      <c r="F23" s="55"/>
      <c r="G23" s="39"/>
      <c r="H23" s="154"/>
      <c r="I23" s="202"/>
      <c r="J23" s="224"/>
    </row>
    <row r="24" spans="1:10" x14ac:dyDescent="0.2">
      <c r="A24" s="100" t="s">
        <v>1310</v>
      </c>
      <c r="B24" s="6" t="s">
        <v>2476</v>
      </c>
      <c r="C24" s="62" t="s">
        <v>2219</v>
      </c>
      <c r="D24" s="294" t="s">
        <v>2524</v>
      </c>
      <c r="E24" s="266">
        <f>VLOOKUP(D24,ФОТ!$B$3:$C$105,2,FALSE)</f>
        <v>113.69</v>
      </c>
      <c r="F24" s="39">
        <v>1.83</v>
      </c>
      <c r="G24" s="262">
        <f>ROUND(E24*F24,2)</f>
        <v>208.05</v>
      </c>
      <c r="H24" s="220">
        <f>ROUND(G24*ФОТ!$D$3,2)</f>
        <v>554.25</v>
      </c>
      <c r="I24" s="190">
        <f>ROUND(H24*ФОТ!$E$3,1)</f>
        <v>803.7</v>
      </c>
      <c r="J24" s="224"/>
    </row>
    <row r="25" spans="1:10" x14ac:dyDescent="0.2">
      <c r="A25" s="100"/>
      <c r="B25" s="6" t="s">
        <v>1311</v>
      </c>
      <c r="C25" s="62"/>
      <c r="D25" s="294" t="s">
        <v>2526</v>
      </c>
      <c r="E25" s="266">
        <f>VLOOKUP(D25,ФОТ!$B$3:$C$105,2,FALSE)</f>
        <v>144.41</v>
      </c>
      <c r="F25" s="55">
        <v>1.83</v>
      </c>
      <c r="G25" s="262">
        <f>ROUND(E25*F25,2)</f>
        <v>264.27</v>
      </c>
      <c r="H25" s="220">
        <f>ROUND(G25*ФОТ!$D$3,2)</f>
        <v>704.02</v>
      </c>
      <c r="I25" s="190">
        <f>ROUND(H25*ФОТ!$E$3,1)</f>
        <v>1020.8</v>
      </c>
      <c r="J25" s="224"/>
    </row>
    <row r="26" spans="1:10" x14ac:dyDescent="0.2">
      <c r="A26" s="100"/>
      <c r="B26" s="6" t="s">
        <v>3642</v>
      </c>
      <c r="C26" s="62"/>
      <c r="D26" s="153"/>
      <c r="E26" s="62"/>
      <c r="F26" s="55"/>
      <c r="G26" s="39"/>
      <c r="H26" s="154"/>
      <c r="I26" s="202"/>
      <c r="J26" s="224"/>
    </row>
    <row r="27" spans="1:10" ht="15" x14ac:dyDescent="0.25">
      <c r="A27" s="100"/>
      <c r="B27" s="6"/>
      <c r="C27" s="62"/>
      <c r="D27" s="153"/>
      <c r="E27" s="62"/>
      <c r="F27" s="55"/>
      <c r="G27" s="39"/>
      <c r="H27" s="154"/>
      <c r="I27" s="242">
        <f>I24+I25</f>
        <v>1824.5</v>
      </c>
      <c r="J27" s="224"/>
    </row>
    <row r="28" spans="1:10" x14ac:dyDescent="0.2">
      <c r="A28" s="100"/>
      <c r="B28" s="57" t="s">
        <v>1277</v>
      </c>
      <c r="C28" s="62"/>
      <c r="D28" s="153"/>
      <c r="E28" s="62"/>
      <c r="F28" s="55"/>
      <c r="G28" s="39"/>
      <c r="H28" s="154"/>
      <c r="I28" s="202"/>
      <c r="J28" s="224"/>
    </row>
    <row r="29" spans="1:10" ht="10.5" customHeight="1" x14ac:dyDescent="0.2">
      <c r="A29" s="100"/>
      <c r="B29" s="6"/>
      <c r="C29" s="62"/>
      <c r="D29" s="153"/>
      <c r="E29" s="62"/>
      <c r="F29" s="39"/>
      <c r="G29" s="39"/>
      <c r="H29" s="154"/>
      <c r="I29" s="202"/>
      <c r="J29" s="224"/>
    </row>
    <row r="30" spans="1:10" x14ac:dyDescent="0.2">
      <c r="A30" s="100" t="s">
        <v>1278</v>
      </c>
      <c r="B30" s="6" t="s">
        <v>2476</v>
      </c>
      <c r="C30" s="62" t="s">
        <v>2219</v>
      </c>
      <c r="D30" s="294" t="s">
        <v>2524</v>
      </c>
      <c r="E30" s="266">
        <f>VLOOKUP(D30,ФОТ!$B$3:$C$105,2,FALSE)</f>
        <v>113.69</v>
      </c>
      <c r="F30" s="55">
        <v>1.55</v>
      </c>
      <c r="G30" s="262">
        <f>ROUND(E30*F30,2)</f>
        <v>176.22</v>
      </c>
      <c r="H30" s="220">
        <f>ROUND(G30*ФОТ!$D$3,2)</f>
        <v>469.45</v>
      </c>
      <c r="I30" s="190">
        <f>ROUND(H30*ФОТ!$E$3,1)</f>
        <v>680.7</v>
      </c>
      <c r="J30" s="224"/>
    </row>
    <row r="31" spans="1:10" x14ac:dyDescent="0.2">
      <c r="A31" s="100"/>
      <c r="B31" s="6" t="s">
        <v>1313</v>
      </c>
      <c r="C31" s="62"/>
      <c r="D31" s="294" t="s">
        <v>2525</v>
      </c>
      <c r="E31" s="266">
        <f>VLOOKUP(D31,ФОТ!$B$3:$C$105,2,FALSE)</f>
        <v>131.12</v>
      </c>
      <c r="F31" s="39">
        <v>1.55</v>
      </c>
      <c r="G31" s="262">
        <f>ROUND(E31*F31,2)</f>
        <v>203.24</v>
      </c>
      <c r="H31" s="220">
        <f>ROUND(G31*ФОТ!$D$3,2)</f>
        <v>541.42999999999995</v>
      </c>
      <c r="I31" s="190">
        <f>ROUND(H31*ФОТ!$E$3,1)</f>
        <v>785.1</v>
      </c>
      <c r="J31" s="224"/>
    </row>
    <row r="32" spans="1:10" x14ac:dyDescent="0.2">
      <c r="A32" s="100"/>
      <c r="B32" s="6" t="s">
        <v>1314</v>
      </c>
      <c r="C32" s="62"/>
      <c r="D32" s="153"/>
      <c r="E32" s="62"/>
      <c r="F32" s="55"/>
      <c r="G32" s="39"/>
      <c r="H32" s="154"/>
      <c r="I32" s="202"/>
      <c r="J32" s="224"/>
    </row>
    <row r="33" spans="1:10" ht="15" x14ac:dyDescent="0.25">
      <c r="A33" s="100"/>
      <c r="B33" s="6"/>
      <c r="C33" s="62"/>
      <c r="D33" s="153"/>
      <c r="E33" s="62"/>
      <c r="F33" s="55"/>
      <c r="G33" s="39"/>
      <c r="H33" s="154"/>
      <c r="I33" s="242">
        <f>I30+I31</f>
        <v>1465.8</v>
      </c>
      <c r="J33" s="224"/>
    </row>
    <row r="34" spans="1:10" x14ac:dyDescent="0.2">
      <c r="A34" s="100"/>
      <c r="B34" s="57" t="s">
        <v>1315</v>
      </c>
      <c r="C34" s="62"/>
      <c r="D34" s="153"/>
      <c r="E34" s="62"/>
      <c r="F34" s="55"/>
      <c r="G34" s="39"/>
      <c r="H34" s="154"/>
      <c r="I34" s="202"/>
      <c r="J34" s="224"/>
    </row>
    <row r="35" spans="1:10" ht="10.5" customHeight="1" x14ac:dyDescent="0.2">
      <c r="A35" s="100"/>
      <c r="B35" s="57"/>
      <c r="C35" s="62"/>
      <c r="D35" s="153"/>
      <c r="E35" s="62"/>
      <c r="F35" s="55"/>
      <c r="G35" s="39"/>
      <c r="H35" s="154"/>
      <c r="I35" s="202"/>
      <c r="J35" s="224"/>
    </row>
    <row r="36" spans="1:10" x14ac:dyDescent="0.2">
      <c r="A36" s="100" t="s">
        <v>1316</v>
      </c>
      <c r="B36" s="57" t="s">
        <v>1317</v>
      </c>
      <c r="C36" s="62" t="s">
        <v>1639</v>
      </c>
      <c r="D36" s="294" t="s">
        <v>2525</v>
      </c>
      <c r="E36" s="266">
        <f>VLOOKUP(D36,ФОТ!$B$3:$C$105,2,FALSE)</f>
        <v>131.12</v>
      </c>
      <c r="F36" s="55">
        <v>4.3</v>
      </c>
      <c r="G36" s="262">
        <f>ROUND(E36*F36,2)</f>
        <v>563.82000000000005</v>
      </c>
      <c r="H36" s="220">
        <f>ROUND(G36*ФОТ!$D$3,2)</f>
        <v>1502.02</v>
      </c>
      <c r="I36" s="190">
        <f>ROUND(H36*ФОТ!$E$3,1)</f>
        <v>2177.9</v>
      </c>
      <c r="J36" s="224"/>
    </row>
    <row r="37" spans="1:10" x14ac:dyDescent="0.2">
      <c r="A37" s="100"/>
      <c r="B37" s="57" t="s">
        <v>1318</v>
      </c>
      <c r="C37" s="62"/>
      <c r="D37" s="153"/>
      <c r="E37" s="62"/>
      <c r="F37" s="55"/>
      <c r="G37" s="39"/>
      <c r="H37" s="154"/>
      <c r="I37" s="202"/>
      <c r="J37" s="224"/>
    </row>
    <row r="38" spans="1:10" ht="9.75" customHeight="1" x14ac:dyDescent="0.2">
      <c r="A38" s="100"/>
      <c r="B38" s="57"/>
      <c r="C38" s="62"/>
      <c r="D38" s="153"/>
      <c r="E38" s="62"/>
      <c r="F38" s="55"/>
      <c r="G38" s="39"/>
      <c r="H38" s="154"/>
      <c r="I38" s="202"/>
      <c r="J38" s="224"/>
    </row>
    <row r="39" spans="1:10" x14ac:dyDescent="0.2">
      <c r="A39" s="100" t="s">
        <v>3033</v>
      </c>
      <c r="B39" s="57" t="s">
        <v>1319</v>
      </c>
      <c r="C39" s="62" t="s">
        <v>3504</v>
      </c>
      <c r="D39" s="294" t="s">
        <v>2525</v>
      </c>
      <c r="E39" s="266">
        <f>VLOOKUP(D39,ФОТ!$B$3:$C$105,2,FALSE)</f>
        <v>131.12</v>
      </c>
      <c r="F39" s="55">
        <v>0.14000000000000001</v>
      </c>
      <c r="G39" s="262">
        <f>ROUND(E39*F39,2)</f>
        <v>18.36</v>
      </c>
      <c r="H39" s="220">
        <f>ROUND(G39*ФОТ!$D$3,2)</f>
        <v>48.91</v>
      </c>
      <c r="I39" s="190">
        <f>ROUND(H39*ФОТ!$E$3,1)</f>
        <v>70.900000000000006</v>
      </c>
      <c r="J39" s="224"/>
    </row>
    <row r="40" spans="1:10" x14ac:dyDescent="0.2">
      <c r="A40" s="100"/>
      <c r="B40" s="57" t="s">
        <v>2964</v>
      </c>
      <c r="C40" s="62"/>
      <c r="D40" s="153"/>
      <c r="E40" s="62"/>
      <c r="F40" s="55"/>
      <c r="G40" s="39"/>
      <c r="H40" s="154"/>
      <c r="I40" s="202"/>
      <c r="J40" s="224"/>
    </row>
    <row r="41" spans="1:10" x14ac:dyDescent="0.2">
      <c r="A41" s="100"/>
      <c r="B41" s="57" t="s">
        <v>2965</v>
      </c>
      <c r="C41" s="62"/>
      <c r="D41" s="153"/>
      <c r="E41" s="62"/>
      <c r="F41" s="55"/>
      <c r="G41" s="39"/>
      <c r="H41" s="154"/>
      <c r="I41" s="202"/>
      <c r="J41" s="224"/>
    </row>
    <row r="42" spans="1:10" ht="9.75" customHeight="1" x14ac:dyDescent="0.2">
      <c r="A42" s="100"/>
      <c r="B42" s="57"/>
      <c r="C42" s="62"/>
      <c r="D42" s="153"/>
      <c r="E42" s="62"/>
      <c r="F42" s="55"/>
      <c r="G42" s="39"/>
      <c r="H42" s="154"/>
      <c r="I42" s="202"/>
      <c r="J42" s="224"/>
    </row>
    <row r="43" spans="1:10" x14ac:dyDescent="0.2">
      <c r="A43" s="100" t="s">
        <v>3034</v>
      </c>
      <c r="B43" s="6" t="s">
        <v>2966</v>
      </c>
      <c r="C43" s="62" t="s">
        <v>2219</v>
      </c>
      <c r="D43" s="294" t="s">
        <v>2525</v>
      </c>
      <c r="E43" s="266">
        <f>VLOOKUP(D43,ФОТ!$B$3:$C$105,2,FALSE)</f>
        <v>131.12</v>
      </c>
      <c r="F43" s="55">
        <v>0.75</v>
      </c>
      <c r="G43" s="262">
        <f>ROUND(E43*F43,2)</f>
        <v>98.34</v>
      </c>
      <c r="H43" s="220">
        <f>ROUND(G43*ФОТ!$D$3,2)</f>
        <v>261.98</v>
      </c>
      <c r="I43" s="190">
        <f>ROUND(H43*ФОТ!$E$3,1)</f>
        <v>379.9</v>
      </c>
      <c r="J43" s="224"/>
    </row>
    <row r="44" spans="1:10" x14ac:dyDescent="0.2">
      <c r="A44" s="100"/>
      <c r="B44" s="6" t="s">
        <v>1487</v>
      </c>
      <c r="C44" s="62"/>
      <c r="D44" s="153"/>
      <c r="E44" s="62"/>
      <c r="F44" s="154"/>
      <c r="G44" s="42"/>
      <c r="H44" s="56"/>
      <c r="I44" s="225"/>
      <c r="J44" s="224"/>
    </row>
    <row r="45" spans="1:10" x14ac:dyDescent="0.2">
      <c r="A45" s="100"/>
      <c r="B45" s="6" t="s">
        <v>1488</v>
      </c>
      <c r="C45" s="62"/>
      <c r="D45" s="153"/>
      <c r="E45" s="62"/>
      <c r="F45" s="154"/>
      <c r="G45" s="42"/>
      <c r="H45" s="56"/>
      <c r="I45" s="225"/>
      <c r="J45" s="224"/>
    </row>
    <row r="46" spans="1:10" x14ac:dyDescent="0.2">
      <c r="A46" s="100"/>
      <c r="B46" s="6" t="s">
        <v>1489</v>
      </c>
      <c r="C46" s="62"/>
      <c r="D46" s="153"/>
      <c r="E46" s="62"/>
      <c r="F46" s="154"/>
      <c r="G46" s="42"/>
      <c r="H46" s="56"/>
      <c r="I46" s="225"/>
      <c r="J46" s="224"/>
    </row>
    <row r="47" spans="1:10" ht="14.25" customHeight="1" x14ac:dyDescent="0.2">
      <c r="A47" s="100"/>
      <c r="B47" s="6"/>
      <c r="C47" s="62"/>
      <c r="D47" s="153"/>
      <c r="E47" s="62"/>
      <c r="F47" s="154"/>
      <c r="G47" s="42"/>
      <c r="H47" s="56"/>
      <c r="I47" s="225"/>
      <c r="J47" s="224"/>
    </row>
    <row r="48" spans="1:10" ht="17.25" customHeight="1" x14ac:dyDescent="0.2">
      <c r="A48" s="100" t="s">
        <v>1490</v>
      </c>
      <c r="B48" s="6" t="s">
        <v>1491</v>
      </c>
      <c r="C48" s="62" t="s">
        <v>3504</v>
      </c>
      <c r="D48" s="294" t="s">
        <v>2524</v>
      </c>
      <c r="E48" s="266">
        <f>VLOOKUP(D48,ФОТ!$B$3:$C$105,2,FALSE)</f>
        <v>113.69</v>
      </c>
      <c r="F48" s="154">
        <v>0.5</v>
      </c>
      <c r="G48" s="262">
        <f>ROUND(E48*F48,2)</f>
        <v>56.85</v>
      </c>
      <c r="H48" s="220">
        <f>ROUND(G48*ФОТ!$D$3,2)</f>
        <v>151.44999999999999</v>
      </c>
      <c r="I48" s="190">
        <f>ROUND(H48*ФОТ!$E$3,1)</f>
        <v>219.6</v>
      </c>
      <c r="J48" s="224"/>
    </row>
    <row r="49" spans="1:10" x14ac:dyDescent="0.2">
      <c r="A49" s="100"/>
      <c r="B49" s="6" t="s">
        <v>1492</v>
      </c>
      <c r="C49" s="62"/>
      <c r="D49" s="153"/>
      <c r="E49" s="62"/>
      <c r="F49" s="154"/>
      <c r="G49" s="42"/>
      <c r="H49" s="56"/>
      <c r="I49" s="225"/>
      <c r="J49" s="224"/>
    </row>
    <row r="50" spans="1:10" ht="9.75" customHeight="1" x14ac:dyDescent="0.2">
      <c r="A50" s="100"/>
      <c r="B50" s="6"/>
      <c r="C50" s="62"/>
      <c r="D50" s="153"/>
      <c r="E50" s="62"/>
      <c r="F50" s="154"/>
      <c r="G50" s="42"/>
      <c r="H50" s="56"/>
      <c r="I50" s="225"/>
      <c r="J50" s="224"/>
    </row>
    <row r="51" spans="1:10" x14ac:dyDescent="0.2">
      <c r="A51" s="100" t="s">
        <v>1493</v>
      </c>
      <c r="B51" s="6" t="s">
        <v>1494</v>
      </c>
      <c r="C51" s="62" t="s">
        <v>3620</v>
      </c>
      <c r="D51" s="294" t="s">
        <v>2524</v>
      </c>
      <c r="E51" s="266">
        <f>VLOOKUP(D51,ФОТ!$B$3:$C$105,2,FALSE)</f>
        <v>113.69</v>
      </c>
      <c r="F51" s="39">
        <v>4.22</v>
      </c>
      <c r="G51" s="262">
        <f>ROUND(E51*F51,2)</f>
        <v>479.77</v>
      </c>
      <c r="H51" s="220">
        <f>ROUND(G51*ФОТ!$D$3,2)</f>
        <v>1278.1099999999999</v>
      </c>
      <c r="I51" s="190">
        <f>ROUND(H51*ФОТ!$E$3,1)</f>
        <v>1853.3</v>
      </c>
      <c r="J51" s="224"/>
    </row>
    <row r="52" spans="1:10" x14ac:dyDescent="0.2">
      <c r="A52" s="100"/>
      <c r="B52" s="57" t="s">
        <v>2365</v>
      </c>
      <c r="C52" s="62"/>
      <c r="D52" s="294" t="s">
        <v>2526</v>
      </c>
      <c r="E52" s="266">
        <f>VLOOKUP(D52,ФОТ!$B$3:$C$105,2,FALSE)</f>
        <v>144.41</v>
      </c>
      <c r="F52" s="55">
        <v>4.22</v>
      </c>
      <c r="G52" s="262">
        <f>ROUND(E52*F52,2)</f>
        <v>609.41</v>
      </c>
      <c r="H52" s="220">
        <f>ROUND(G52*ФОТ!$D$3,2)</f>
        <v>1623.47</v>
      </c>
      <c r="I52" s="190">
        <f>ROUND(H52*ФОТ!$E$3,1)</f>
        <v>2354</v>
      </c>
      <c r="J52" s="224"/>
    </row>
    <row r="53" spans="1:10" x14ac:dyDescent="0.2">
      <c r="A53" s="100"/>
      <c r="B53" s="57" t="s">
        <v>2366</v>
      </c>
      <c r="C53" s="62"/>
      <c r="D53" s="153"/>
      <c r="E53" s="62"/>
      <c r="F53" s="55"/>
      <c r="G53" s="39"/>
      <c r="H53" s="154"/>
      <c r="I53" s="202"/>
      <c r="J53" s="224"/>
    </row>
    <row r="54" spans="1:10" ht="15" x14ac:dyDescent="0.25">
      <c r="A54" s="100"/>
      <c r="B54" s="57"/>
      <c r="C54" s="62"/>
      <c r="D54" s="153"/>
      <c r="E54" s="62"/>
      <c r="F54" s="55"/>
      <c r="G54" s="39"/>
      <c r="H54" s="154"/>
      <c r="I54" s="242">
        <f>I51+I52</f>
        <v>4207.3</v>
      </c>
      <c r="J54" s="224"/>
    </row>
    <row r="55" spans="1:10" x14ac:dyDescent="0.2">
      <c r="A55" s="100"/>
      <c r="B55" s="57" t="s">
        <v>2367</v>
      </c>
      <c r="C55" s="62"/>
      <c r="D55" s="53"/>
      <c r="E55" s="62"/>
      <c r="F55" s="55"/>
      <c r="G55" s="42"/>
      <c r="H55" s="56"/>
      <c r="I55" s="225"/>
      <c r="J55" s="224"/>
    </row>
    <row r="56" spans="1:10" ht="9" customHeight="1" x14ac:dyDescent="0.2">
      <c r="A56" s="100"/>
      <c r="B56" s="57"/>
      <c r="C56" s="62"/>
      <c r="D56" s="53"/>
      <c r="E56" s="62"/>
      <c r="F56" s="55"/>
      <c r="G56" s="42"/>
      <c r="H56" s="56"/>
      <c r="I56" s="225"/>
      <c r="J56" s="224"/>
    </row>
    <row r="57" spans="1:10" x14ac:dyDescent="0.2">
      <c r="A57" s="100" t="s">
        <v>2368</v>
      </c>
      <c r="B57" s="6" t="s">
        <v>2369</v>
      </c>
      <c r="C57" s="62" t="s">
        <v>2219</v>
      </c>
      <c r="D57" s="294" t="s">
        <v>2524</v>
      </c>
      <c r="E57" s="266">
        <f>VLOOKUP(D57,ФОТ!$B$3:$C$105,2,FALSE)</f>
        <v>113.69</v>
      </c>
      <c r="F57" s="39">
        <v>3.7</v>
      </c>
      <c r="G57" s="262">
        <f>ROUND(E57*F57,2)</f>
        <v>420.65</v>
      </c>
      <c r="H57" s="220">
        <f>ROUND(G57*ФОТ!$D$3,2)</f>
        <v>1120.6099999999999</v>
      </c>
      <c r="I57" s="190">
        <f>ROUND(H57*ФОТ!$E$3,1)</f>
        <v>1624.9</v>
      </c>
      <c r="J57" s="224"/>
    </row>
    <row r="58" spans="1:10" x14ac:dyDescent="0.2">
      <c r="A58" s="100"/>
      <c r="B58" s="57" t="s">
        <v>649</v>
      </c>
      <c r="C58" s="62"/>
      <c r="D58" s="294" t="s">
        <v>2525</v>
      </c>
      <c r="E58" s="266">
        <f>VLOOKUP(D58,ФОТ!$B$3:$C$105,2,FALSE)</f>
        <v>131.12</v>
      </c>
      <c r="F58" s="53" t="s">
        <v>650</v>
      </c>
      <c r="G58" s="262">
        <f>ROUND(E58*F58,2)</f>
        <v>485.14</v>
      </c>
      <c r="H58" s="220">
        <f>ROUND(G58*ФОТ!$D$3,2)</f>
        <v>1292.4100000000001</v>
      </c>
      <c r="I58" s="190">
        <f>ROUND(H58*ФОТ!$E$3,1)</f>
        <v>1874</v>
      </c>
      <c r="J58" s="224"/>
    </row>
    <row r="59" spans="1:10" x14ac:dyDescent="0.2">
      <c r="A59" s="100"/>
      <c r="B59" s="57" t="s">
        <v>2366</v>
      </c>
      <c r="C59" s="62"/>
      <c r="D59" s="153"/>
      <c r="E59" s="62"/>
      <c r="F59" s="53"/>
      <c r="G59" s="39"/>
      <c r="H59" s="154"/>
      <c r="I59" s="202"/>
      <c r="J59" s="224"/>
    </row>
    <row r="60" spans="1:10" ht="15" x14ac:dyDescent="0.25">
      <c r="A60" s="100"/>
      <c r="B60" s="57"/>
      <c r="C60" s="62"/>
      <c r="D60" s="153"/>
      <c r="E60" s="62"/>
      <c r="F60" s="53"/>
      <c r="G60" s="39"/>
      <c r="H60" s="154"/>
      <c r="I60" s="242">
        <f>I57+I58</f>
        <v>3498.9</v>
      </c>
      <c r="J60" s="224"/>
    </row>
    <row r="61" spans="1:10" x14ac:dyDescent="0.2">
      <c r="A61" s="100"/>
      <c r="B61" s="57" t="s">
        <v>651</v>
      </c>
      <c r="C61" s="62"/>
      <c r="D61" s="153"/>
      <c r="E61" s="62"/>
      <c r="F61" s="154"/>
      <c r="G61" s="39"/>
      <c r="H61" s="154"/>
      <c r="I61" s="202"/>
      <c r="J61" s="224"/>
    </row>
    <row r="62" spans="1:10" ht="9" customHeight="1" x14ac:dyDescent="0.2">
      <c r="A62" s="100"/>
      <c r="B62" s="6"/>
      <c r="C62" s="62"/>
      <c r="D62" s="153"/>
      <c r="E62" s="62"/>
      <c r="F62" s="154"/>
      <c r="G62" s="42"/>
      <c r="H62" s="56"/>
      <c r="I62" s="225"/>
      <c r="J62" s="224"/>
    </row>
    <row r="63" spans="1:10" x14ac:dyDescent="0.2">
      <c r="A63" s="100" t="s">
        <v>652</v>
      </c>
      <c r="B63" s="6" t="s">
        <v>1494</v>
      </c>
      <c r="C63" s="62" t="s">
        <v>2219</v>
      </c>
      <c r="D63" s="294" t="s">
        <v>2524</v>
      </c>
      <c r="E63" s="266">
        <f>VLOOKUP(D63,ФОТ!$B$3:$C$105,2,FALSE)</f>
        <v>113.69</v>
      </c>
      <c r="F63" s="39">
        <v>5.12</v>
      </c>
      <c r="G63" s="262">
        <f>ROUND(E63*F63,2)</f>
        <v>582.09</v>
      </c>
      <c r="H63" s="220">
        <f>ROUND(G63*ФОТ!$D$3,2)</f>
        <v>1550.69</v>
      </c>
      <c r="I63" s="190">
        <f>ROUND(H63*ФОТ!$E$3,1)</f>
        <v>2248.5</v>
      </c>
      <c r="J63" s="224"/>
    </row>
    <row r="64" spans="1:10" x14ac:dyDescent="0.2">
      <c r="A64" s="100"/>
      <c r="B64" s="57" t="s">
        <v>653</v>
      </c>
      <c r="C64" s="62"/>
      <c r="D64" s="294" t="s">
        <v>2526</v>
      </c>
      <c r="E64" s="266">
        <f>VLOOKUP(D64,ФОТ!$B$3:$C$105,2,FALSE)</f>
        <v>144.41</v>
      </c>
      <c r="F64" s="55">
        <v>5.13</v>
      </c>
      <c r="G64" s="262">
        <f>ROUND(E64*F64,2)</f>
        <v>740.82</v>
      </c>
      <c r="H64" s="220">
        <f>ROUND(G64*ФОТ!$D$3,2)</f>
        <v>1973.54</v>
      </c>
      <c r="I64" s="190">
        <f>ROUND(H64*ФОТ!$E$3,1)</f>
        <v>2861.6</v>
      </c>
      <c r="J64" s="224"/>
    </row>
    <row r="65" spans="1:10" x14ac:dyDescent="0.2">
      <c r="A65" s="100"/>
      <c r="B65" s="57" t="s">
        <v>2366</v>
      </c>
      <c r="C65" s="62"/>
      <c r="D65" s="153"/>
      <c r="E65" s="62"/>
      <c r="F65" s="55"/>
      <c r="G65" s="39"/>
      <c r="H65" s="154"/>
      <c r="I65" s="202"/>
      <c r="J65" s="224"/>
    </row>
    <row r="66" spans="1:10" ht="15" x14ac:dyDescent="0.25">
      <c r="A66" s="100"/>
      <c r="B66" s="57"/>
      <c r="C66" s="62"/>
      <c r="D66" s="153"/>
      <c r="E66" s="62"/>
      <c r="F66" s="55"/>
      <c r="G66" s="39"/>
      <c r="H66" s="154"/>
      <c r="I66" s="242">
        <f>I63+I64</f>
        <v>5110.1000000000004</v>
      </c>
      <c r="J66" s="224"/>
    </row>
    <row r="67" spans="1:10" x14ac:dyDescent="0.2">
      <c r="A67" s="100"/>
      <c r="B67" s="57" t="s">
        <v>1315</v>
      </c>
      <c r="C67" s="62"/>
      <c r="D67" s="53"/>
      <c r="E67" s="62"/>
      <c r="F67" s="55"/>
      <c r="G67" s="42"/>
      <c r="H67" s="56"/>
      <c r="I67" s="225"/>
      <c r="J67" s="224"/>
    </row>
    <row r="68" spans="1:10" x14ac:dyDescent="0.2">
      <c r="A68" s="100"/>
      <c r="B68" s="57"/>
      <c r="C68" s="62"/>
      <c r="D68" s="53"/>
      <c r="E68" s="62"/>
      <c r="F68" s="55"/>
      <c r="G68" s="42"/>
      <c r="H68" s="56"/>
      <c r="I68" s="225"/>
      <c r="J68" s="224"/>
    </row>
    <row r="69" spans="1:10" ht="51" x14ac:dyDescent="0.2">
      <c r="A69" s="100" t="s">
        <v>2873</v>
      </c>
      <c r="B69" s="182" t="s">
        <v>2874</v>
      </c>
      <c r="C69" s="62"/>
      <c r="D69" s="423" t="s">
        <v>2524</v>
      </c>
      <c r="E69" s="424">
        <f>VLOOKUP(D69,ФОТ!$B$3:$C$105,2,FALSE)</f>
        <v>113.69</v>
      </c>
      <c r="F69" s="425">
        <v>4.4800000000000004</v>
      </c>
      <c r="G69" s="426">
        <f>ROUND(E69*F69,2)</f>
        <v>509.33</v>
      </c>
      <c r="H69" s="427">
        <f>ROUND(G69*ФОТ!$D$3,2)</f>
        <v>1356.86</v>
      </c>
      <c r="I69" s="444">
        <f>ROUND(H69*ФОТ!$E$3,1)</f>
        <v>1967.4</v>
      </c>
      <c r="J69" s="224"/>
    </row>
    <row r="70" spans="1:10" x14ac:dyDescent="0.2">
      <c r="A70" s="100"/>
      <c r="B70" s="57"/>
      <c r="C70" s="62"/>
      <c r="D70" s="423" t="s">
        <v>2525</v>
      </c>
      <c r="E70" s="424">
        <f>VLOOKUP(D70,ФОТ!$B$3:$C$105,2,FALSE)</f>
        <v>131.12</v>
      </c>
      <c r="F70" s="425">
        <v>4.4800000000000004</v>
      </c>
      <c r="G70" s="426">
        <f>ROUND(E70*F70,2)</f>
        <v>587.41999999999996</v>
      </c>
      <c r="H70" s="427">
        <f>ROUND(G70*ФОТ!$D$3,2)</f>
        <v>1564.89</v>
      </c>
      <c r="I70" s="444">
        <f>ROUND(H70*ФОТ!$E$3,1)</f>
        <v>2269.1</v>
      </c>
      <c r="J70" s="224"/>
    </row>
    <row r="71" spans="1:10" ht="15" x14ac:dyDescent="0.25">
      <c r="A71" s="100"/>
      <c r="B71" s="57"/>
      <c r="C71" s="62"/>
      <c r="D71" s="53"/>
      <c r="E71" s="62"/>
      <c r="F71" s="55"/>
      <c r="G71" s="42"/>
      <c r="H71" s="56"/>
      <c r="I71" s="242">
        <f>I69+I70</f>
        <v>4236.5</v>
      </c>
      <c r="J71" s="224"/>
    </row>
    <row r="72" spans="1:10" ht="9" customHeight="1" x14ac:dyDescent="0.2">
      <c r="A72" s="100"/>
      <c r="B72" s="57"/>
      <c r="C72" s="62"/>
      <c r="D72" s="153"/>
      <c r="E72" s="62"/>
      <c r="F72" s="39"/>
      <c r="G72" s="39"/>
      <c r="H72" s="154"/>
      <c r="I72" s="202"/>
      <c r="J72" s="224"/>
    </row>
    <row r="73" spans="1:10" x14ac:dyDescent="0.2">
      <c r="A73" s="100" t="s">
        <v>2483</v>
      </c>
      <c r="B73" s="57" t="s">
        <v>654</v>
      </c>
      <c r="C73" s="62" t="s">
        <v>655</v>
      </c>
      <c r="D73" s="294" t="s">
        <v>2524</v>
      </c>
      <c r="E73" s="266">
        <f>VLOOKUP(D73,ФОТ!$B$3:$C$105,2,FALSE)</f>
        <v>113.69</v>
      </c>
      <c r="F73" s="55">
        <v>3</v>
      </c>
      <c r="G73" s="262">
        <f>ROUND(E73*F73,2)</f>
        <v>341.07</v>
      </c>
      <c r="H73" s="220">
        <f>ROUND(G73*ФОТ!$D$3,2)</f>
        <v>908.61</v>
      </c>
      <c r="I73" s="190">
        <f>ROUND(H73*ФОТ!$E$3,1)</f>
        <v>1317.5</v>
      </c>
      <c r="J73" s="224"/>
    </row>
    <row r="74" spans="1:10" x14ac:dyDescent="0.2">
      <c r="A74" s="100"/>
      <c r="B74" s="57" t="s">
        <v>656</v>
      </c>
      <c r="C74" s="62" t="s">
        <v>657</v>
      </c>
      <c r="D74" s="294" t="s">
        <v>2526</v>
      </c>
      <c r="E74" s="266">
        <f>VLOOKUP(D74,ФОТ!$B$3:$C$105,2,FALSE)</f>
        <v>144.41</v>
      </c>
      <c r="F74" s="55">
        <v>3</v>
      </c>
      <c r="G74" s="262">
        <f>ROUND(E74*F74,2)</f>
        <v>433.23</v>
      </c>
      <c r="H74" s="220">
        <f>ROUND(G74*ФОТ!$D$3,2)</f>
        <v>1154.1199999999999</v>
      </c>
      <c r="I74" s="190">
        <f>ROUND(H74*ФОТ!$E$3,1)</f>
        <v>1673.5</v>
      </c>
      <c r="J74" s="224"/>
    </row>
    <row r="75" spans="1:10" ht="15" x14ac:dyDescent="0.25">
      <c r="A75" s="100"/>
      <c r="B75" s="57" t="s">
        <v>2482</v>
      </c>
      <c r="C75" s="62"/>
      <c r="D75" s="153"/>
      <c r="E75" s="62"/>
      <c r="F75" s="55"/>
      <c r="G75" s="39"/>
      <c r="H75" s="154"/>
      <c r="I75" s="242">
        <f>I73+I74</f>
        <v>2991</v>
      </c>
      <c r="J75" s="224"/>
    </row>
    <row r="76" spans="1:10" ht="9.75" customHeight="1" x14ac:dyDescent="0.2">
      <c r="A76" s="100"/>
      <c r="B76" s="57"/>
      <c r="C76" s="62"/>
      <c r="D76" s="153"/>
      <c r="E76" s="62"/>
      <c r="F76" s="55"/>
      <c r="G76" s="39"/>
      <c r="H76" s="154"/>
      <c r="I76" s="202"/>
      <c r="J76" s="224"/>
    </row>
    <row r="77" spans="1:10" x14ac:dyDescent="0.2">
      <c r="A77" s="100"/>
      <c r="B77" s="57" t="s">
        <v>2484</v>
      </c>
      <c r="C77" s="62" t="s">
        <v>3504</v>
      </c>
      <c r="D77" s="294" t="s">
        <v>2524</v>
      </c>
      <c r="E77" s="266">
        <f>VLOOKUP(D77,ФОТ!$B$3:$C$105,2,FALSE)</f>
        <v>113.69</v>
      </c>
      <c r="F77" s="55">
        <v>0.3</v>
      </c>
      <c r="G77" s="262">
        <f>ROUND(E77*F77,2)</f>
        <v>34.11</v>
      </c>
      <c r="H77" s="220">
        <f>ROUND(G77*ФОТ!$D$3,2)</f>
        <v>90.87</v>
      </c>
      <c r="I77" s="190">
        <f>ROUND(H77*ФОТ!$E$3,1)</f>
        <v>131.80000000000001</v>
      </c>
      <c r="J77" s="224"/>
    </row>
    <row r="78" spans="1:10" x14ac:dyDescent="0.2">
      <c r="A78" s="100"/>
      <c r="B78" s="273" t="s">
        <v>2485</v>
      </c>
      <c r="C78" s="62"/>
      <c r="D78" s="153"/>
      <c r="E78" s="62"/>
      <c r="F78" s="55"/>
      <c r="G78" s="39"/>
      <c r="H78" s="154"/>
      <c r="I78" s="202"/>
      <c r="J78" s="224"/>
    </row>
    <row r="79" spans="1:10" x14ac:dyDescent="0.2">
      <c r="A79" s="100"/>
      <c r="B79" s="57" t="s">
        <v>2486</v>
      </c>
      <c r="C79" s="62"/>
      <c r="D79" s="153"/>
      <c r="E79" s="62"/>
      <c r="F79" s="55"/>
      <c r="G79" s="39"/>
      <c r="H79" s="154"/>
      <c r="I79" s="202"/>
      <c r="J79" s="224"/>
    </row>
    <row r="80" spans="1:10" x14ac:dyDescent="0.2">
      <c r="A80" s="100"/>
      <c r="B80" s="57"/>
      <c r="C80" s="62"/>
      <c r="D80" s="153"/>
      <c r="E80" s="62"/>
      <c r="F80" s="55"/>
      <c r="G80" s="39"/>
      <c r="H80" s="154"/>
      <c r="I80" s="202"/>
      <c r="J80" s="224"/>
    </row>
    <row r="81" spans="1:10" x14ac:dyDescent="0.2">
      <c r="A81" s="100" t="s">
        <v>2487</v>
      </c>
      <c r="B81" s="57" t="s">
        <v>2488</v>
      </c>
      <c r="C81" s="62" t="s">
        <v>2489</v>
      </c>
      <c r="D81" s="294" t="s">
        <v>2524</v>
      </c>
      <c r="E81" s="266">
        <f>VLOOKUP(D81,ФОТ!$B$3:$C$105,2,FALSE)</f>
        <v>113.69</v>
      </c>
      <c r="F81" s="55">
        <v>0.86</v>
      </c>
      <c r="G81" s="262">
        <f>ROUND(E81*F81,2)</f>
        <v>97.77</v>
      </c>
      <c r="H81" s="220">
        <f>ROUND(G81*ФОТ!$D$3,2)</f>
        <v>260.45999999999998</v>
      </c>
      <c r="I81" s="190">
        <f>ROUND(H81*ФОТ!$E$3,1)</f>
        <v>377.7</v>
      </c>
      <c r="J81" s="224"/>
    </row>
    <row r="82" spans="1:10" x14ac:dyDescent="0.2">
      <c r="A82" s="100"/>
      <c r="B82" s="57" t="s">
        <v>1887</v>
      </c>
      <c r="C82" s="62"/>
      <c r="D82" s="294" t="s">
        <v>2525</v>
      </c>
      <c r="E82" s="266">
        <f>VLOOKUP(D82,ФОТ!$B$3:$C$105,2,FALSE)</f>
        <v>131.12</v>
      </c>
      <c r="F82" s="55">
        <v>0.87</v>
      </c>
      <c r="G82" s="262">
        <f>ROUND(E82*F82,2)</f>
        <v>114.07</v>
      </c>
      <c r="H82" s="220">
        <f>ROUND(G82*ФОТ!$D$3,2)</f>
        <v>303.88</v>
      </c>
      <c r="I82" s="190">
        <f>ROUND(H82*ФОТ!$E$3,1)</f>
        <v>440.6</v>
      </c>
      <c r="J82" s="224"/>
    </row>
    <row r="83" spans="1:10" ht="15" x14ac:dyDescent="0.25">
      <c r="A83" s="100"/>
      <c r="B83" s="57"/>
      <c r="C83" s="62"/>
      <c r="D83" s="53"/>
      <c r="E83" s="266"/>
      <c r="F83" s="55"/>
      <c r="G83" s="262"/>
      <c r="H83" s="220"/>
      <c r="I83" s="242">
        <f>I81+I82</f>
        <v>818.3</v>
      </c>
      <c r="J83" s="224"/>
    </row>
    <row r="84" spans="1:10" ht="9.75" customHeight="1" x14ac:dyDescent="0.2">
      <c r="A84" s="100"/>
      <c r="B84" s="57"/>
      <c r="C84" s="62"/>
      <c r="D84" s="153"/>
      <c r="E84" s="62"/>
      <c r="F84" s="55"/>
      <c r="G84" s="39"/>
      <c r="H84" s="154"/>
      <c r="I84" s="202"/>
      <c r="J84" s="224"/>
    </row>
    <row r="85" spans="1:10" x14ac:dyDescent="0.2">
      <c r="A85" s="100" t="s">
        <v>108</v>
      </c>
      <c r="B85" s="57" t="s">
        <v>109</v>
      </c>
      <c r="C85" s="62" t="s">
        <v>3620</v>
      </c>
      <c r="D85" s="294" t="s">
        <v>2524</v>
      </c>
      <c r="E85" s="266">
        <f>VLOOKUP(D85,ФОТ!$B$3:$C$105,2,FALSE)</f>
        <v>113.69</v>
      </c>
      <c r="F85" s="39">
        <v>1.86</v>
      </c>
      <c r="G85" s="262">
        <f>ROUND(E85*F85,2)</f>
        <v>211.46</v>
      </c>
      <c r="H85" s="220">
        <f>ROUND(G85*ФОТ!$D$3,2)</f>
        <v>563.33000000000004</v>
      </c>
      <c r="I85" s="190">
        <f>ROUND(H85*ФОТ!$E$3,1)</f>
        <v>816.8</v>
      </c>
      <c r="J85" s="224"/>
    </row>
    <row r="86" spans="1:10" x14ac:dyDescent="0.2">
      <c r="A86" s="100"/>
      <c r="B86" s="6" t="s">
        <v>110</v>
      </c>
      <c r="C86" s="62"/>
      <c r="D86" s="294" t="s">
        <v>2526</v>
      </c>
      <c r="E86" s="266">
        <f>VLOOKUP(D86,ФОТ!$B$3:$C$105,2,FALSE)</f>
        <v>144.41</v>
      </c>
      <c r="F86" s="55">
        <v>1.87</v>
      </c>
      <c r="G86" s="262">
        <f>ROUND(E86*F86,2)</f>
        <v>270.05</v>
      </c>
      <c r="H86" s="220">
        <f>ROUND(G86*ФОТ!$D$3,2)</f>
        <v>719.41</v>
      </c>
      <c r="I86" s="190">
        <f>ROUND(H86*ФОТ!$E$3,1)</f>
        <v>1043.0999999999999</v>
      </c>
      <c r="J86" s="224"/>
    </row>
    <row r="87" spans="1:10" ht="15" x14ac:dyDescent="0.25">
      <c r="A87" s="100"/>
      <c r="B87" s="6"/>
      <c r="C87" s="62"/>
      <c r="D87" s="53"/>
      <c r="E87" s="266"/>
      <c r="F87" s="55"/>
      <c r="G87" s="262"/>
      <c r="H87" s="220"/>
      <c r="I87" s="242">
        <f>I85+I86</f>
        <v>1859.9</v>
      </c>
      <c r="J87" s="224"/>
    </row>
    <row r="88" spans="1:10" x14ac:dyDescent="0.2">
      <c r="A88" s="100"/>
      <c r="B88" s="57" t="s">
        <v>111</v>
      </c>
      <c r="C88" s="62"/>
      <c r="D88" s="53"/>
      <c r="E88" s="62"/>
      <c r="F88" s="55"/>
      <c r="G88" s="42"/>
      <c r="H88" s="42"/>
      <c r="I88" s="202"/>
      <c r="J88" s="224"/>
    </row>
    <row r="89" spans="1:10" ht="9.75" customHeight="1" x14ac:dyDescent="0.2">
      <c r="A89" s="100"/>
      <c r="B89" s="6"/>
      <c r="C89" s="62"/>
      <c r="D89" s="53"/>
      <c r="E89" s="62"/>
      <c r="F89" s="39"/>
      <c r="G89" s="39"/>
      <c r="H89" s="154"/>
      <c r="I89" s="202"/>
      <c r="J89" s="224"/>
    </row>
    <row r="90" spans="1:10" x14ac:dyDescent="0.2">
      <c r="A90" s="100" t="s">
        <v>112</v>
      </c>
      <c r="B90" s="57" t="s">
        <v>109</v>
      </c>
      <c r="C90" s="62" t="s">
        <v>2219</v>
      </c>
      <c r="D90" s="294" t="s">
        <v>2524</v>
      </c>
      <c r="E90" s="266">
        <f>VLOOKUP(D90,ФОТ!$B$3:$C$105,2,FALSE)</f>
        <v>113.69</v>
      </c>
      <c r="F90" s="39">
        <v>1.43</v>
      </c>
      <c r="G90" s="262">
        <f>ROUND(E90*F90,2)</f>
        <v>162.58000000000001</v>
      </c>
      <c r="H90" s="220">
        <f>ROUND(G90*ФОТ!$D$3,2)</f>
        <v>433.11</v>
      </c>
      <c r="I90" s="190">
        <f>ROUND(H90*ФОТ!$E$3,1)</f>
        <v>628</v>
      </c>
      <c r="J90" s="224"/>
    </row>
    <row r="91" spans="1:10" x14ac:dyDescent="0.2">
      <c r="A91" s="100"/>
      <c r="B91" s="6" t="s">
        <v>113</v>
      </c>
      <c r="C91" s="62"/>
      <c r="D91" s="294" t="s">
        <v>2525</v>
      </c>
      <c r="E91" s="266">
        <f>VLOOKUP(D91,ФОТ!$B$3:$C$105,2,FALSE)</f>
        <v>131.12</v>
      </c>
      <c r="F91" s="55">
        <v>1.44</v>
      </c>
      <c r="G91" s="262">
        <f>ROUND(E91*F91,2)</f>
        <v>188.81</v>
      </c>
      <c r="H91" s="220">
        <f>ROUND(G91*ФОТ!$D$3,2)</f>
        <v>502.99</v>
      </c>
      <c r="I91" s="190">
        <f>ROUND(H91*ФОТ!$E$3,1)</f>
        <v>729.3</v>
      </c>
      <c r="J91" s="224"/>
    </row>
    <row r="92" spans="1:10" ht="15" x14ac:dyDescent="0.25">
      <c r="A92" s="100"/>
      <c r="B92" s="6"/>
      <c r="C92" s="62"/>
      <c r="D92" s="53"/>
      <c r="E92" s="266"/>
      <c r="F92" s="55"/>
      <c r="G92" s="262"/>
      <c r="H92" s="220"/>
      <c r="I92" s="242">
        <f>I90+I91</f>
        <v>1357.3</v>
      </c>
      <c r="J92" s="224"/>
    </row>
    <row r="93" spans="1:10" x14ac:dyDescent="0.2">
      <c r="A93" s="100"/>
      <c r="B93" s="57" t="s">
        <v>1277</v>
      </c>
      <c r="C93" s="62"/>
      <c r="D93" s="53"/>
      <c r="E93" s="62"/>
      <c r="F93" s="55"/>
      <c r="G93" s="42"/>
      <c r="H93" s="42"/>
      <c r="I93" s="202"/>
      <c r="J93" s="224"/>
    </row>
    <row r="94" spans="1:10" ht="15" customHeight="1" x14ac:dyDescent="0.2">
      <c r="A94" s="100"/>
      <c r="B94" s="57"/>
      <c r="C94" s="62"/>
      <c r="D94" s="153"/>
      <c r="E94" s="62"/>
      <c r="F94" s="153"/>
      <c r="G94" s="62"/>
      <c r="H94" s="153"/>
      <c r="I94" s="204"/>
      <c r="J94" s="224"/>
    </row>
    <row r="95" spans="1:10" x14ac:dyDescent="0.2">
      <c r="A95" s="100" t="s">
        <v>114</v>
      </c>
      <c r="B95" s="57" t="s">
        <v>115</v>
      </c>
      <c r="C95" s="62" t="s">
        <v>3620</v>
      </c>
      <c r="D95" s="294" t="s">
        <v>2524</v>
      </c>
      <c r="E95" s="266">
        <f>VLOOKUP(D95,ФОТ!$B$3:$C$105,2,FALSE)</f>
        <v>113.69</v>
      </c>
      <c r="F95" s="154">
        <v>3.07</v>
      </c>
      <c r="G95" s="262">
        <f>ROUND(E95*F95,2)</f>
        <v>349.03</v>
      </c>
      <c r="H95" s="220">
        <f>ROUND(G95*ФОТ!$D$3,2)</f>
        <v>929.82</v>
      </c>
      <c r="I95" s="190">
        <f>ROUND(H95*ФОТ!$E$3,1)</f>
        <v>1348.2</v>
      </c>
      <c r="J95" s="224"/>
    </row>
    <row r="96" spans="1:10" x14ac:dyDescent="0.2">
      <c r="A96" s="100"/>
      <c r="B96" s="6" t="s">
        <v>116</v>
      </c>
      <c r="C96" s="62"/>
      <c r="D96" s="294" t="s">
        <v>2526</v>
      </c>
      <c r="E96" s="266">
        <f>VLOOKUP(D96,ФОТ!$B$3:$C$105,2,FALSE)</f>
        <v>144.41</v>
      </c>
      <c r="F96" s="39">
        <v>3.08</v>
      </c>
      <c r="G96" s="262">
        <f>ROUND(E96*F96,2)</f>
        <v>444.78</v>
      </c>
      <c r="H96" s="220">
        <f>ROUND(G96*ФОТ!$D$3,2)</f>
        <v>1184.8900000000001</v>
      </c>
      <c r="I96" s="190">
        <f>ROUND(H96*ФОТ!$E$3,1)</f>
        <v>1718.1</v>
      </c>
      <c r="J96" s="224"/>
    </row>
    <row r="97" spans="1:10" ht="15" x14ac:dyDescent="0.25">
      <c r="A97" s="100"/>
      <c r="B97" s="6"/>
      <c r="C97" s="62"/>
      <c r="D97" s="53"/>
      <c r="E97" s="266"/>
      <c r="F97" s="39"/>
      <c r="G97" s="262"/>
      <c r="H97" s="220"/>
      <c r="I97" s="242">
        <f>I95+I96</f>
        <v>3066.3</v>
      </c>
      <c r="J97" s="224"/>
    </row>
    <row r="98" spans="1:10" x14ac:dyDescent="0.2">
      <c r="A98" s="100"/>
      <c r="B98" s="57" t="s">
        <v>111</v>
      </c>
      <c r="C98" s="62"/>
      <c r="D98" s="53"/>
      <c r="E98" s="62"/>
      <c r="F98" s="39"/>
      <c r="G98" s="42"/>
      <c r="H98" s="42"/>
      <c r="I98" s="202"/>
      <c r="J98" s="225"/>
    </row>
    <row r="99" spans="1:10" ht="12.75" customHeight="1" x14ac:dyDescent="0.2">
      <c r="A99" s="100"/>
      <c r="B99" s="6"/>
      <c r="C99" s="62"/>
      <c r="D99" s="53"/>
      <c r="E99" s="62"/>
      <c r="F99" s="55"/>
      <c r="G99" s="42"/>
      <c r="H99" s="56"/>
      <c r="I99" s="202"/>
      <c r="J99" s="225"/>
    </row>
    <row r="100" spans="1:10" ht="12.75" customHeight="1" x14ac:dyDescent="0.2">
      <c r="A100" s="100" t="s">
        <v>1116</v>
      </c>
      <c r="B100" s="57" t="s">
        <v>115</v>
      </c>
      <c r="C100" s="62"/>
      <c r="D100" s="294" t="s">
        <v>2524</v>
      </c>
      <c r="E100" s="266">
        <f>VLOOKUP(D100,ФОТ!$B$3:$C$105,2,FALSE)</f>
        <v>113.69</v>
      </c>
      <c r="F100" s="133">
        <v>2.1</v>
      </c>
      <c r="G100" s="262">
        <f>ROUND(E100*F100,2)</f>
        <v>238.75</v>
      </c>
      <c r="H100" s="220">
        <f>ROUND(G100*ФОТ!$D$3,2)</f>
        <v>636.03</v>
      </c>
      <c r="I100" s="190">
        <f>ROUND(H100*ФОТ!$E$3,1)</f>
        <v>922.2</v>
      </c>
      <c r="J100" s="243"/>
    </row>
    <row r="101" spans="1:10" ht="12.75" customHeight="1" x14ac:dyDescent="0.2">
      <c r="A101" s="100"/>
      <c r="B101" s="6" t="s">
        <v>353</v>
      </c>
      <c r="C101" s="62"/>
      <c r="D101" s="294" t="s">
        <v>2525</v>
      </c>
      <c r="E101" s="266">
        <f>VLOOKUP(D101,ФОТ!$B$3:$C$105,2,FALSE)</f>
        <v>131.12</v>
      </c>
      <c r="F101" s="133">
        <v>2.1</v>
      </c>
      <c r="G101" s="262">
        <f>ROUND(E101*F101,2)</f>
        <v>275.35000000000002</v>
      </c>
      <c r="H101" s="220">
        <f>ROUND(G101*ФОТ!$D$3,2)</f>
        <v>733.53</v>
      </c>
      <c r="I101" s="190">
        <f>ROUND(H101*ФОТ!$E$3,1)</f>
        <v>1063.5999999999999</v>
      </c>
      <c r="J101" s="243"/>
    </row>
    <row r="102" spans="1:10" ht="12.75" customHeight="1" x14ac:dyDescent="0.25">
      <c r="A102" s="100"/>
      <c r="B102" s="6"/>
      <c r="C102" s="62"/>
      <c r="D102" s="53"/>
      <c r="E102" s="266"/>
      <c r="F102" s="133"/>
      <c r="G102" s="262"/>
      <c r="H102" s="220"/>
      <c r="I102" s="242">
        <f>I100+I101</f>
        <v>1985.8</v>
      </c>
      <c r="J102" s="243"/>
    </row>
    <row r="103" spans="1:10" ht="12.75" customHeight="1" x14ac:dyDescent="0.2">
      <c r="A103" s="100"/>
      <c r="B103" s="57" t="s">
        <v>1117</v>
      </c>
      <c r="C103" s="62"/>
      <c r="D103" s="53"/>
      <c r="E103" s="293"/>
      <c r="F103" s="55"/>
      <c r="G103" s="42"/>
      <c r="H103" s="56"/>
      <c r="I103" s="202"/>
      <c r="J103" s="243"/>
    </row>
    <row r="104" spans="1:10" ht="12.75" customHeight="1" x14ac:dyDescent="0.2">
      <c r="A104" s="100"/>
      <c r="B104" s="6"/>
      <c r="C104" s="62"/>
      <c r="D104" s="53"/>
      <c r="E104" s="293"/>
      <c r="F104" s="55"/>
      <c r="G104" s="42"/>
      <c r="H104" s="56"/>
      <c r="I104" s="202"/>
      <c r="J104" s="243"/>
    </row>
    <row r="105" spans="1:10" ht="12.75" customHeight="1" x14ac:dyDescent="0.2">
      <c r="A105" s="100"/>
      <c r="B105" s="57"/>
      <c r="C105" s="62"/>
      <c r="D105" s="53"/>
      <c r="E105" s="62"/>
      <c r="F105" s="55"/>
      <c r="G105" s="39"/>
      <c r="H105" s="154"/>
      <c r="I105" s="202"/>
      <c r="J105" s="224"/>
    </row>
    <row r="106" spans="1:10" x14ac:dyDescent="0.2">
      <c r="A106" s="100" t="s">
        <v>118</v>
      </c>
      <c r="B106" s="57" t="s">
        <v>119</v>
      </c>
      <c r="C106" s="62" t="s">
        <v>655</v>
      </c>
      <c r="D106" s="294" t="s">
        <v>2525</v>
      </c>
      <c r="E106" s="266">
        <f>VLOOKUP(D106,ФОТ!$B$3:$C$105,2,FALSE)</f>
        <v>131.12</v>
      </c>
      <c r="F106" s="373">
        <v>4</v>
      </c>
      <c r="G106" s="262">
        <f>ROUND(E106*F106,2)</f>
        <v>524.48</v>
      </c>
      <c r="H106" s="220">
        <f>ROUND(G106*ФОТ!$D$3,2)</f>
        <v>1397.21</v>
      </c>
      <c r="I106" s="190">
        <f>ROUND(H106*ФОТ!$E$3,1)</f>
        <v>2026</v>
      </c>
      <c r="J106" s="224"/>
    </row>
    <row r="107" spans="1:10" x14ac:dyDescent="0.2">
      <c r="A107" s="100"/>
      <c r="B107" s="57" t="s">
        <v>120</v>
      </c>
      <c r="C107" s="62"/>
      <c r="D107" s="428"/>
      <c r="E107" s="62"/>
      <c r="F107" s="373"/>
      <c r="G107" s="39"/>
      <c r="H107" s="154"/>
      <c r="I107" s="202"/>
      <c r="J107" s="224"/>
    </row>
    <row r="108" spans="1:10" ht="12" customHeight="1" x14ac:dyDescent="0.2">
      <c r="A108" s="100"/>
      <c r="B108" s="57"/>
      <c r="C108" s="62"/>
      <c r="D108" s="53"/>
      <c r="E108" s="62"/>
      <c r="F108" s="373"/>
      <c r="G108" s="39"/>
      <c r="H108" s="154"/>
      <c r="I108" s="202"/>
      <c r="J108" s="224"/>
    </row>
    <row r="109" spans="1:10" x14ac:dyDescent="0.2">
      <c r="A109" s="100" t="s">
        <v>121</v>
      </c>
      <c r="B109" s="57" t="s">
        <v>3883</v>
      </c>
      <c r="C109" s="62" t="s">
        <v>2219</v>
      </c>
      <c r="D109" s="294" t="s">
        <v>2525</v>
      </c>
      <c r="E109" s="266">
        <f>VLOOKUP(D109,ФОТ!$B$3:$C$105,2,FALSE)</f>
        <v>131.12</v>
      </c>
      <c r="F109" s="373">
        <v>6</v>
      </c>
      <c r="G109" s="262">
        <f>ROUND(E109*F109,2)</f>
        <v>786.72</v>
      </c>
      <c r="H109" s="220">
        <f>ROUND(G109*ФОТ!$D$3,2)</f>
        <v>2095.8200000000002</v>
      </c>
      <c r="I109" s="190">
        <f>ROUND(H109*ФОТ!$E$3,1)</f>
        <v>3038.9</v>
      </c>
      <c r="J109" s="224"/>
    </row>
    <row r="110" spans="1:10" ht="12.75" customHeight="1" x14ac:dyDescent="0.2">
      <c r="A110" s="100"/>
      <c r="B110" s="57"/>
      <c r="C110" s="62"/>
      <c r="D110" s="53"/>
      <c r="E110" s="62"/>
      <c r="F110" s="373"/>
      <c r="G110" s="39"/>
      <c r="H110" s="154"/>
      <c r="I110" s="202"/>
      <c r="J110" s="224"/>
    </row>
    <row r="111" spans="1:10" x14ac:dyDescent="0.2">
      <c r="A111" s="100" t="s">
        <v>122</v>
      </c>
      <c r="B111" s="57" t="s">
        <v>123</v>
      </c>
      <c r="C111" s="62" t="s">
        <v>2219</v>
      </c>
      <c r="D111" s="294" t="s">
        <v>2524</v>
      </c>
      <c r="E111" s="266">
        <f>VLOOKUP(D111,ФОТ!$B$3:$C$105,2,FALSE)</f>
        <v>113.69</v>
      </c>
      <c r="F111" s="373">
        <v>2.25</v>
      </c>
      <c r="G111" s="262">
        <f>ROUND(E111*F111,2)</f>
        <v>255.8</v>
      </c>
      <c r="H111" s="220">
        <f>ROUND(G111*ФОТ!$D$3,2)</f>
        <v>681.45</v>
      </c>
      <c r="I111" s="190">
        <f>ROUND(H111*ФОТ!$E$3,1)</f>
        <v>988.1</v>
      </c>
      <c r="J111" s="224"/>
    </row>
    <row r="112" spans="1:10" x14ac:dyDescent="0.2">
      <c r="A112" s="100"/>
      <c r="B112" s="57" t="s">
        <v>124</v>
      </c>
      <c r="C112" s="62"/>
      <c r="D112" s="294" t="s">
        <v>2526</v>
      </c>
      <c r="E112" s="266">
        <f>VLOOKUP(D112,ФОТ!$B$3:$C$105,2,FALSE)</f>
        <v>144.41</v>
      </c>
      <c r="F112" s="373">
        <v>2.25</v>
      </c>
      <c r="G112" s="262">
        <f>ROUND(E112*F112,2)</f>
        <v>324.92</v>
      </c>
      <c r="H112" s="220">
        <f>ROUND(G112*ФОТ!$D$3,2)</f>
        <v>865.59</v>
      </c>
      <c r="I112" s="190">
        <f>ROUND(H112*ФОТ!$E$3,1)</f>
        <v>1255.0999999999999</v>
      </c>
      <c r="J112" s="224"/>
    </row>
    <row r="113" spans="1:10" x14ac:dyDescent="0.2">
      <c r="A113" s="100"/>
      <c r="B113" s="57" t="s">
        <v>125</v>
      </c>
      <c r="C113" s="62"/>
      <c r="D113" s="53"/>
      <c r="E113" s="62"/>
      <c r="F113" s="429"/>
      <c r="G113" s="39"/>
      <c r="H113" s="154"/>
      <c r="I113" s="202"/>
      <c r="J113" s="224"/>
    </row>
    <row r="114" spans="1:10" ht="15" x14ac:dyDescent="0.25">
      <c r="A114" s="100" t="s">
        <v>583</v>
      </c>
      <c r="B114" s="57"/>
      <c r="C114" s="62"/>
      <c r="D114" s="53"/>
      <c r="E114" s="62"/>
      <c r="F114" s="429"/>
      <c r="G114" s="39"/>
      <c r="H114" s="154"/>
      <c r="I114" s="242">
        <f>I111+I112</f>
        <v>2243.1999999999998</v>
      </c>
      <c r="J114" s="224"/>
    </row>
    <row r="115" spans="1:10" ht="11.25" customHeight="1" x14ac:dyDescent="0.2">
      <c r="A115" s="100"/>
      <c r="B115" s="57"/>
      <c r="C115" s="62"/>
      <c r="D115" s="53"/>
      <c r="E115" s="62"/>
      <c r="F115" s="430"/>
      <c r="G115" s="39"/>
      <c r="H115" s="154"/>
      <c r="I115" s="202"/>
      <c r="J115" s="224"/>
    </row>
    <row r="116" spans="1:10" x14ac:dyDescent="0.2">
      <c r="A116" s="100" t="s">
        <v>126</v>
      </c>
      <c r="B116" s="57" t="s">
        <v>127</v>
      </c>
      <c r="C116" s="62" t="s">
        <v>2219</v>
      </c>
      <c r="D116" s="294" t="s">
        <v>2524</v>
      </c>
      <c r="E116" s="266">
        <f>VLOOKUP(D116,ФОТ!$B$3:$C$105,2,FALSE)</f>
        <v>113.69</v>
      </c>
      <c r="F116" s="55">
        <v>3</v>
      </c>
      <c r="G116" s="262">
        <f>ROUND(E116*F116,2)</f>
        <v>341.07</v>
      </c>
      <c r="H116" s="220">
        <f>ROUND(G116*ФОТ!$D$3,2)</f>
        <v>908.61</v>
      </c>
      <c r="I116" s="190">
        <f>ROUND(H116*ФОТ!$E$3,1)</f>
        <v>1317.5</v>
      </c>
      <c r="J116" s="224"/>
    </row>
    <row r="117" spans="1:10" x14ac:dyDescent="0.2">
      <c r="A117" s="100"/>
      <c r="B117" s="57" t="s">
        <v>128</v>
      </c>
      <c r="C117" s="62"/>
      <c r="D117" s="294" t="s">
        <v>2526</v>
      </c>
      <c r="E117" s="266">
        <f>VLOOKUP(D117,ФОТ!$B$3:$C$105,2,FALSE)</f>
        <v>144.41</v>
      </c>
      <c r="F117" s="55">
        <v>3</v>
      </c>
      <c r="G117" s="262">
        <f>ROUND(E117*F117,2)</f>
        <v>433.23</v>
      </c>
      <c r="H117" s="220">
        <f>ROUND(G117*ФОТ!$D$3,2)</f>
        <v>1154.1199999999999</v>
      </c>
      <c r="I117" s="190">
        <f>ROUND(H117*ФОТ!$E$3,1)</f>
        <v>1673.5</v>
      </c>
      <c r="J117" s="224"/>
    </row>
    <row r="118" spans="1:10" ht="15" x14ac:dyDescent="0.25">
      <c r="A118" s="100"/>
      <c r="B118" s="57"/>
      <c r="C118" s="62"/>
      <c r="D118" s="53"/>
      <c r="E118" s="266"/>
      <c r="F118" s="55"/>
      <c r="G118" s="262"/>
      <c r="H118" s="220"/>
      <c r="I118" s="242">
        <f>I116+I117</f>
        <v>2991</v>
      </c>
      <c r="J118" s="224"/>
    </row>
    <row r="119" spans="1:10" ht="9.75" customHeight="1" x14ac:dyDescent="0.2">
      <c r="A119" s="100"/>
      <c r="B119" s="57"/>
      <c r="C119" s="62"/>
      <c r="D119" s="53"/>
      <c r="E119" s="62"/>
      <c r="F119" s="55"/>
      <c r="G119" s="39"/>
      <c r="H119" s="154"/>
      <c r="I119" s="202"/>
      <c r="J119" s="224"/>
    </row>
    <row r="120" spans="1:10" x14ac:dyDescent="0.2">
      <c r="A120" s="100" t="s">
        <v>129</v>
      </c>
      <c r="B120" s="57" t="s">
        <v>130</v>
      </c>
      <c r="C120" s="62" t="s">
        <v>131</v>
      </c>
      <c r="D120" s="294" t="s">
        <v>2524</v>
      </c>
      <c r="E120" s="266">
        <f>VLOOKUP(D120,ФОТ!$B$3:$C$105,2,FALSE)</f>
        <v>113.69</v>
      </c>
      <c r="F120" s="55">
        <v>2.25</v>
      </c>
      <c r="G120" s="262">
        <f>ROUND(E120*F120,2)</f>
        <v>255.8</v>
      </c>
      <c r="H120" s="220">
        <f>ROUND(G120*ФОТ!$D$3,2)</f>
        <v>681.45</v>
      </c>
      <c r="I120" s="190">
        <f>ROUND(H120*ФОТ!$E$3,1)</f>
        <v>988.1</v>
      </c>
      <c r="J120" s="224"/>
    </row>
    <row r="121" spans="1:10" x14ac:dyDescent="0.2">
      <c r="A121" s="100"/>
      <c r="B121" s="57" t="s">
        <v>132</v>
      </c>
      <c r="C121" s="62"/>
      <c r="D121" s="294" t="s">
        <v>2526</v>
      </c>
      <c r="E121" s="266">
        <f>VLOOKUP(D121,ФОТ!$B$3:$C$105,2,FALSE)</f>
        <v>144.41</v>
      </c>
      <c r="F121" s="55">
        <v>2.25</v>
      </c>
      <c r="G121" s="262">
        <f>ROUND(E121*F121,2)</f>
        <v>324.92</v>
      </c>
      <c r="H121" s="220">
        <f>ROUND(G121*ФОТ!$D$3,2)</f>
        <v>865.59</v>
      </c>
      <c r="I121" s="190">
        <f>ROUND(H121*ФОТ!$E$3,1)</f>
        <v>1255.0999999999999</v>
      </c>
      <c r="J121" s="224"/>
    </row>
    <row r="122" spans="1:10" ht="15" x14ac:dyDescent="0.25">
      <c r="A122" s="100"/>
      <c r="B122" s="57"/>
      <c r="C122" s="62"/>
      <c r="D122" s="294"/>
      <c r="E122" s="266"/>
      <c r="F122" s="55"/>
      <c r="G122" s="262"/>
      <c r="H122" s="220"/>
      <c r="I122" s="242">
        <f>I120+I121</f>
        <v>2243.1999999999998</v>
      </c>
      <c r="J122" s="224"/>
    </row>
    <row r="123" spans="1:10" x14ac:dyDescent="0.2">
      <c r="A123" s="100"/>
      <c r="B123" s="57" t="s">
        <v>117</v>
      </c>
      <c r="C123" s="62" t="s">
        <v>3504</v>
      </c>
      <c r="D123" s="294" t="s">
        <v>2524</v>
      </c>
      <c r="E123" s="266">
        <f>VLOOKUP(D123,ФОТ!$B$3:$C$105,2,FALSE)</f>
        <v>113.69</v>
      </c>
      <c r="F123" s="55">
        <v>0.44</v>
      </c>
      <c r="G123" s="262">
        <f>ROUND(E123*F123,2)</f>
        <v>50.02</v>
      </c>
      <c r="H123" s="220">
        <f>ROUND(G123*ФОТ!$D$3,2)</f>
        <v>133.25</v>
      </c>
      <c r="I123" s="190">
        <f>ROUND(H123*ФОТ!$E$3,1)</f>
        <v>193.2</v>
      </c>
      <c r="J123" s="224"/>
    </row>
    <row r="124" spans="1:10" ht="9.75" customHeight="1" x14ac:dyDescent="0.2">
      <c r="A124" s="100"/>
      <c r="B124" s="57"/>
      <c r="C124" s="62"/>
      <c r="D124" s="53"/>
      <c r="E124" s="62"/>
      <c r="F124" s="55"/>
      <c r="G124" s="39"/>
      <c r="H124" s="154"/>
      <c r="I124" s="202"/>
      <c r="J124" s="224"/>
    </row>
    <row r="125" spans="1:10" x14ac:dyDescent="0.2">
      <c r="A125" s="100" t="s">
        <v>700</v>
      </c>
      <c r="B125" s="57" t="s">
        <v>701</v>
      </c>
      <c r="C125" s="62" t="s">
        <v>1639</v>
      </c>
      <c r="D125" s="294" t="s">
        <v>2525</v>
      </c>
      <c r="E125" s="266">
        <f>VLOOKUP(D125,ФОТ!$B$3:$C$105,2,FALSE)</f>
        <v>131.12</v>
      </c>
      <c r="F125" s="55">
        <v>2.2999999999999998</v>
      </c>
      <c r="G125" s="262">
        <f>ROUND(E125*F125,2)</f>
        <v>301.58</v>
      </c>
      <c r="H125" s="220">
        <f>ROUND(G125*ФОТ!$D$3,2)</f>
        <v>803.41</v>
      </c>
      <c r="I125" s="190">
        <f>ROUND(H125*ФОТ!$E$3,1)</f>
        <v>1164.9000000000001</v>
      </c>
      <c r="J125" s="224"/>
    </row>
    <row r="126" spans="1:10" x14ac:dyDescent="0.2">
      <c r="A126" s="100"/>
      <c r="B126" s="57" t="s">
        <v>2432</v>
      </c>
      <c r="C126" s="62"/>
      <c r="D126" s="53"/>
      <c r="E126" s="62"/>
      <c r="F126" s="55"/>
      <c r="G126" s="39"/>
      <c r="H126" s="154"/>
      <c r="I126" s="202"/>
      <c r="J126" s="224"/>
    </row>
    <row r="127" spans="1:10" x14ac:dyDescent="0.2">
      <c r="A127" s="100"/>
      <c r="B127" s="57" t="s">
        <v>2433</v>
      </c>
      <c r="C127" s="62"/>
      <c r="D127" s="53"/>
      <c r="E127" s="62"/>
      <c r="F127" s="55"/>
      <c r="G127" s="39"/>
      <c r="H127" s="154"/>
      <c r="I127" s="202"/>
      <c r="J127" s="224"/>
    </row>
    <row r="128" spans="1:10" ht="15" customHeight="1" x14ac:dyDescent="0.2">
      <c r="A128" s="100"/>
      <c r="B128" s="57"/>
      <c r="C128" s="62"/>
      <c r="D128" s="53"/>
      <c r="E128" s="62"/>
      <c r="F128" s="55"/>
      <c r="G128" s="39"/>
      <c r="H128" s="154"/>
      <c r="I128" s="202"/>
      <c r="J128" s="224"/>
    </row>
    <row r="129" spans="1:10" x14ac:dyDescent="0.2">
      <c r="A129" s="100" t="s">
        <v>2434</v>
      </c>
      <c r="B129" s="57" t="s">
        <v>701</v>
      </c>
      <c r="C129" s="62" t="s">
        <v>2219</v>
      </c>
      <c r="D129" s="294" t="s">
        <v>2525</v>
      </c>
      <c r="E129" s="266">
        <f>VLOOKUP(D129,ФОТ!$B$3:$C$105,2,FALSE)</f>
        <v>131.12</v>
      </c>
      <c r="F129" s="55">
        <v>2</v>
      </c>
      <c r="G129" s="262">
        <f>ROUND(E129*F129,2)</f>
        <v>262.24</v>
      </c>
      <c r="H129" s="220">
        <f>ROUND(G129*ФОТ!$D$3,2)</f>
        <v>698.61</v>
      </c>
      <c r="I129" s="190">
        <f>ROUND(H129*ФОТ!$E$3,1)</f>
        <v>1013</v>
      </c>
      <c r="J129" s="224"/>
    </row>
    <row r="130" spans="1:10" x14ac:dyDescent="0.2">
      <c r="A130" s="100"/>
      <c r="B130" s="57" t="s">
        <v>2435</v>
      </c>
      <c r="C130" s="62"/>
      <c r="D130" s="294" t="s">
        <v>2526</v>
      </c>
      <c r="E130" s="266">
        <f>VLOOKUP(D130,ФОТ!$B$3:$C$105,2,FALSE)</f>
        <v>144.41</v>
      </c>
      <c r="F130" s="55">
        <v>2</v>
      </c>
      <c r="G130" s="262">
        <f>ROUND(E130*F130,2)</f>
        <v>288.82</v>
      </c>
      <c r="H130" s="220">
        <f>ROUND(G130*ФОТ!$D$3,2)</f>
        <v>769.42</v>
      </c>
      <c r="I130" s="190">
        <f>ROUND(H130*ФОТ!$E$3,1)</f>
        <v>1115.7</v>
      </c>
      <c r="J130" s="224"/>
    </row>
    <row r="131" spans="1:10" x14ac:dyDescent="0.2">
      <c r="A131" s="100"/>
      <c r="B131" s="57" t="s">
        <v>2436</v>
      </c>
      <c r="C131" s="62"/>
      <c r="D131" s="53"/>
      <c r="E131" s="62"/>
      <c r="F131" s="55"/>
      <c r="G131" s="39"/>
      <c r="H131" s="154"/>
      <c r="I131" s="202"/>
      <c r="J131" s="224"/>
    </row>
    <row r="132" spans="1:10" ht="15" x14ac:dyDescent="0.25">
      <c r="A132" s="100"/>
      <c r="B132" s="57"/>
      <c r="C132" s="62"/>
      <c r="D132" s="53"/>
      <c r="E132" s="62"/>
      <c r="F132" s="55"/>
      <c r="G132" s="39"/>
      <c r="H132" s="154"/>
      <c r="I132" s="242">
        <f>I129+I130</f>
        <v>2128.6999999999998</v>
      </c>
      <c r="J132" s="224"/>
    </row>
    <row r="133" spans="1:10" x14ac:dyDescent="0.2">
      <c r="A133" s="100"/>
      <c r="B133" s="57"/>
      <c r="C133" s="62"/>
      <c r="D133" s="53"/>
      <c r="E133" s="62"/>
      <c r="F133" s="55"/>
      <c r="G133" s="39"/>
      <c r="H133" s="154"/>
      <c r="I133" s="202"/>
      <c r="J133" s="224"/>
    </row>
    <row r="134" spans="1:10" x14ac:dyDescent="0.2">
      <c r="A134" s="151" t="s">
        <v>2437</v>
      </c>
      <c r="B134" s="6" t="s">
        <v>2438</v>
      </c>
      <c r="C134" s="62" t="s">
        <v>3508</v>
      </c>
      <c r="D134" s="294" t="s">
        <v>2524</v>
      </c>
      <c r="E134" s="266">
        <f>VLOOKUP(D134,ФОТ!$B$3:$C$105,2,FALSE)</f>
        <v>113.69</v>
      </c>
      <c r="F134" s="154">
        <v>0.35</v>
      </c>
      <c r="G134" s="262">
        <f>ROUND(E134*F134,2)</f>
        <v>39.79</v>
      </c>
      <c r="H134" s="220">
        <f>ROUND(G134*ФОТ!$D$3,2)</f>
        <v>106</v>
      </c>
      <c r="I134" s="190">
        <f>ROUND(H134*ФОТ!$E$3,1)</f>
        <v>153.69999999999999</v>
      </c>
      <c r="J134" s="224"/>
    </row>
    <row r="135" spans="1:10" x14ac:dyDescent="0.2">
      <c r="A135" s="100"/>
      <c r="B135" s="6" t="s">
        <v>2439</v>
      </c>
      <c r="C135" s="62"/>
      <c r="D135" s="294" t="s">
        <v>2525</v>
      </c>
      <c r="E135" s="266">
        <f>VLOOKUP(D135,ФОТ!$B$3:$C$105,2,FALSE)</f>
        <v>131.12</v>
      </c>
      <c r="F135" s="154">
        <v>0.35</v>
      </c>
      <c r="G135" s="262">
        <f>ROUND(E135*F135,2)</f>
        <v>45.89</v>
      </c>
      <c r="H135" s="220">
        <f>ROUND(G135*ФОТ!$D$3,2)</f>
        <v>122.25</v>
      </c>
      <c r="I135" s="190">
        <f>ROUND(H135*ФОТ!$E$3,1)</f>
        <v>177.3</v>
      </c>
      <c r="J135" s="224"/>
    </row>
    <row r="136" spans="1:10" ht="15" x14ac:dyDescent="0.25">
      <c r="A136" s="100"/>
      <c r="B136" s="6"/>
      <c r="C136" s="62"/>
      <c r="D136" s="294"/>
      <c r="E136" s="266"/>
      <c r="F136" s="154"/>
      <c r="G136" s="262"/>
      <c r="H136" s="220"/>
      <c r="I136" s="242">
        <f>I134+I135</f>
        <v>331</v>
      </c>
      <c r="J136" s="224"/>
    </row>
    <row r="137" spans="1:10" x14ac:dyDescent="0.2">
      <c r="A137" s="100"/>
      <c r="B137" s="6" t="s">
        <v>2440</v>
      </c>
      <c r="C137" s="62" t="s">
        <v>2219</v>
      </c>
      <c r="D137" s="294" t="s">
        <v>2524</v>
      </c>
      <c r="E137" s="266">
        <f>VLOOKUP(D137,ФОТ!$B$3:$C$105,2,FALSE)</f>
        <v>113.69</v>
      </c>
      <c r="F137" s="55">
        <v>0.4</v>
      </c>
      <c r="G137" s="262">
        <f>ROUND(E137*F137,2)</f>
        <v>45.48</v>
      </c>
      <c r="H137" s="220">
        <f>ROUND(G137*ФОТ!$D$3,2)</f>
        <v>121.16</v>
      </c>
      <c r="I137" s="190">
        <f>ROUND(H137*ФОТ!$E$3,1)</f>
        <v>175.7</v>
      </c>
      <c r="J137" s="224"/>
    </row>
    <row r="138" spans="1:10" ht="12.75" customHeight="1" x14ac:dyDescent="0.2">
      <c r="A138" s="100"/>
      <c r="B138" s="6"/>
      <c r="C138" s="62"/>
      <c r="D138" s="294" t="s">
        <v>2525</v>
      </c>
      <c r="E138" s="266">
        <f>VLOOKUP(D138,ФОТ!$B$3:$C$105,2,FALSE)</f>
        <v>131.12</v>
      </c>
      <c r="F138" s="55">
        <v>0.4</v>
      </c>
      <c r="G138" s="262">
        <f>ROUND(E138*F138,2)</f>
        <v>52.45</v>
      </c>
      <c r="H138" s="220">
        <f>ROUND(G138*ФОТ!$D$3,2)</f>
        <v>139.72999999999999</v>
      </c>
      <c r="I138" s="190">
        <f>ROUND(H138*ФОТ!$E$3,1)</f>
        <v>202.6</v>
      </c>
      <c r="J138" s="224"/>
    </row>
    <row r="139" spans="1:10" ht="12.75" customHeight="1" x14ac:dyDescent="0.25">
      <c r="A139" s="100"/>
      <c r="B139" s="6"/>
      <c r="C139" s="62"/>
      <c r="D139" s="53"/>
      <c r="E139" s="266"/>
      <c r="F139" s="55"/>
      <c r="G139" s="262"/>
      <c r="H139" s="220"/>
      <c r="I139" s="242">
        <f>I137+I138</f>
        <v>378.3</v>
      </c>
      <c r="J139" s="224"/>
    </row>
    <row r="140" spans="1:10" ht="21.75" customHeight="1" x14ac:dyDescent="0.2">
      <c r="A140" s="151" t="s">
        <v>2441</v>
      </c>
      <c r="B140" s="380" t="s">
        <v>2442</v>
      </c>
      <c r="C140" s="152"/>
      <c r="D140" s="431"/>
      <c r="E140" s="152"/>
      <c r="F140" s="372"/>
      <c r="G140" s="39"/>
      <c r="H140" s="154"/>
      <c r="I140" s="202"/>
      <c r="J140" s="224"/>
    </row>
    <row r="141" spans="1:10" x14ac:dyDescent="0.2">
      <c r="A141" s="151"/>
      <c r="B141" s="332" t="s">
        <v>575</v>
      </c>
      <c r="C141" s="152" t="s">
        <v>3203</v>
      </c>
      <c r="D141" s="294" t="s">
        <v>2524</v>
      </c>
      <c r="E141" s="266">
        <f>VLOOKUP(D141,ФОТ!$B$3:$C$105,2,FALSE)</f>
        <v>113.69</v>
      </c>
      <c r="F141" s="372">
        <v>0.39</v>
      </c>
      <c r="G141" s="262">
        <f>ROUND(E141*F141,2)</f>
        <v>44.34</v>
      </c>
      <c r="H141" s="220">
        <f>ROUND(G141*ФОТ!$D$3,2)</f>
        <v>118.12</v>
      </c>
      <c r="I141" s="190">
        <f>ROUND(H141*ФОТ!$E$3,1)</f>
        <v>171.3</v>
      </c>
      <c r="J141" s="224"/>
    </row>
    <row r="142" spans="1:10" x14ac:dyDescent="0.2">
      <c r="A142" s="151"/>
      <c r="B142" s="332"/>
      <c r="C142" s="152"/>
      <c r="D142" s="294" t="s">
        <v>2525</v>
      </c>
      <c r="E142" s="266">
        <f>VLOOKUP(D142,ФОТ!$B$3:$C$105,2,FALSE)</f>
        <v>131.12</v>
      </c>
      <c r="F142" s="373">
        <v>0.4</v>
      </c>
      <c r="G142" s="262">
        <f>ROUND(E142*F142,2)</f>
        <v>52.45</v>
      </c>
      <c r="H142" s="220">
        <f>ROUND(G142*ФОТ!$D$3,2)</f>
        <v>139.72999999999999</v>
      </c>
      <c r="I142" s="190">
        <f>ROUND(H142*ФОТ!$E$3,1)</f>
        <v>202.6</v>
      </c>
      <c r="J142" s="224"/>
    </row>
    <row r="143" spans="1:10" ht="15" x14ac:dyDescent="0.25">
      <c r="A143" s="151"/>
      <c r="B143" s="332"/>
      <c r="C143" s="152"/>
      <c r="D143" s="294"/>
      <c r="E143" s="266"/>
      <c r="F143" s="373"/>
      <c r="G143" s="262"/>
      <c r="H143" s="220"/>
      <c r="I143" s="242">
        <f>I141+I142</f>
        <v>373.9</v>
      </c>
      <c r="J143" s="224"/>
    </row>
    <row r="144" spans="1:10" x14ac:dyDescent="0.2">
      <c r="A144" s="151"/>
      <c r="B144" s="332"/>
      <c r="C144" s="152"/>
      <c r="D144" s="294"/>
      <c r="E144" s="62"/>
      <c r="F144" s="373"/>
      <c r="G144" s="39"/>
      <c r="H144" s="154"/>
      <c r="I144" s="202"/>
      <c r="J144" s="224"/>
    </row>
    <row r="145" spans="1:10" x14ac:dyDescent="0.2">
      <c r="A145" s="151"/>
      <c r="B145" s="332" t="s">
        <v>2443</v>
      </c>
      <c r="C145" s="152" t="s">
        <v>2219</v>
      </c>
      <c r="D145" s="294" t="s">
        <v>2524</v>
      </c>
      <c r="E145" s="266">
        <f>VLOOKUP(D145,ФОТ!$B$3:$C$105,2,FALSE)</f>
        <v>113.69</v>
      </c>
      <c r="F145" s="373">
        <v>0.43</v>
      </c>
      <c r="G145" s="262">
        <f>ROUND(E145*F145,2)</f>
        <v>48.89</v>
      </c>
      <c r="H145" s="220">
        <f>ROUND(G145*ФОТ!$D$3,2)</f>
        <v>130.24</v>
      </c>
      <c r="I145" s="190">
        <f>ROUND(H145*ФОТ!$E$3,1)</f>
        <v>188.8</v>
      </c>
      <c r="J145" s="224"/>
    </row>
    <row r="146" spans="1:10" x14ac:dyDescent="0.2">
      <c r="A146" s="151"/>
      <c r="B146" s="332"/>
      <c r="C146" s="152"/>
      <c r="D146" s="294" t="s">
        <v>2525</v>
      </c>
      <c r="E146" s="266">
        <f>VLOOKUP(D146,ФОТ!$B$3:$C$105,2,FALSE)</f>
        <v>131.12</v>
      </c>
      <c r="F146" s="373">
        <v>0.44</v>
      </c>
      <c r="G146" s="262">
        <f>ROUND(E146*F146,2)</f>
        <v>57.69</v>
      </c>
      <c r="H146" s="220">
        <f>ROUND(G146*ФОТ!$D$3,2)</f>
        <v>153.69</v>
      </c>
      <c r="I146" s="190">
        <f>ROUND(H146*ФОТ!$E$3,1)</f>
        <v>222.9</v>
      </c>
      <c r="J146" s="224"/>
    </row>
    <row r="147" spans="1:10" ht="15" x14ac:dyDescent="0.25">
      <c r="A147" s="151"/>
      <c r="B147" s="332"/>
      <c r="C147" s="152"/>
      <c r="D147" s="294"/>
      <c r="E147" s="266"/>
      <c r="F147" s="373"/>
      <c r="G147" s="262"/>
      <c r="H147" s="220"/>
      <c r="I147" s="242">
        <f>I145+I146</f>
        <v>411.7</v>
      </c>
      <c r="J147" s="224"/>
    </row>
    <row r="148" spans="1:10" x14ac:dyDescent="0.2">
      <c r="A148" s="151"/>
      <c r="B148" s="332"/>
      <c r="C148" s="152"/>
      <c r="D148" s="294"/>
      <c r="E148" s="62"/>
      <c r="F148" s="373"/>
      <c r="G148" s="39"/>
      <c r="H148" s="154"/>
      <c r="I148" s="202"/>
      <c r="J148" s="224"/>
    </row>
    <row r="149" spans="1:10" x14ac:dyDescent="0.2">
      <c r="A149" s="151"/>
      <c r="B149" s="350" t="s">
        <v>2444</v>
      </c>
      <c r="C149" s="152" t="s">
        <v>2219</v>
      </c>
      <c r="D149" s="294" t="s">
        <v>2524</v>
      </c>
      <c r="E149" s="266">
        <f>VLOOKUP(D149,ФОТ!$B$3:$C$105,2,FALSE)</f>
        <v>113.69</v>
      </c>
      <c r="F149" s="373">
        <v>0.47</v>
      </c>
      <c r="G149" s="262">
        <f>ROUND(E149*F149,2)</f>
        <v>53.43</v>
      </c>
      <c r="H149" s="220">
        <f>ROUND(G149*ФОТ!$D$3,2)</f>
        <v>142.34</v>
      </c>
      <c r="I149" s="190">
        <f>ROUND(H149*ФОТ!$E$3,1)</f>
        <v>206.4</v>
      </c>
      <c r="J149" s="224"/>
    </row>
    <row r="150" spans="1:10" ht="11.25" customHeight="1" x14ac:dyDescent="0.2">
      <c r="A150" s="151"/>
      <c r="B150" s="153"/>
      <c r="C150" s="152"/>
      <c r="D150" s="294" t="s">
        <v>2525</v>
      </c>
      <c r="E150" s="266">
        <f>VLOOKUP(D150,ФОТ!$B$3:$C$105,2,FALSE)</f>
        <v>131.12</v>
      </c>
      <c r="F150" s="373">
        <v>0.47</v>
      </c>
      <c r="G150" s="262">
        <f>ROUND(E150*F150,2)</f>
        <v>61.63</v>
      </c>
      <c r="H150" s="220">
        <f>ROUND(G150*ФОТ!$D$3,2)</f>
        <v>164.18</v>
      </c>
      <c r="I150" s="190">
        <f>ROUND(H150*ФОТ!$E$3,1)</f>
        <v>238.1</v>
      </c>
      <c r="J150" s="224"/>
    </row>
    <row r="151" spans="1:10" ht="13.5" customHeight="1" x14ac:dyDescent="0.25">
      <c r="A151" s="151"/>
      <c r="B151" s="153"/>
      <c r="C151" s="152"/>
      <c r="D151" s="432"/>
      <c r="E151" s="152"/>
      <c r="F151" s="373"/>
      <c r="G151" s="39"/>
      <c r="H151" s="154"/>
      <c r="I151" s="242">
        <f>I149+I150</f>
        <v>444.5</v>
      </c>
      <c r="J151" s="224"/>
    </row>
    <row r="152" spans="1:10" x14ac:dyDescent="0.2">
      <c r="A152" s="100" t="s">
        <v>2445</v>
      </c>
      <c r="B152" s="6" t="s">
        <v>2446</v>
      </c>
      <c r="C152" s="62"/>
      <c r="D152" s="294"/>
      <c r="E152" s="62"/>
      <c r="F152" s="39"/>
      <c r="G152" s="39"/>
      <c r="H152" s="154"/>
      <c r="I152" s="202"/>
      <c r="J152" s="224"/>
    </row>
    <row r="153" spans="1:10" x14ac:dyDescent="0.2">
      <c r="A153" s="100"/>
      <c r="B153" s="316" t="s">
        <v>2447</v>
      </c>
      <c r="C153" s="62" t="s">
        <v>3439</v>
      </c>
      <c r="D153" s="294" t="s">
        <v>2524</v>
      </c>
      <c r="E153" s="266">
        <f>VLOOKUP(D153,ФОТ!$B$3:$C$105,2,FALSE)</f>
        <v>113.69</v>
      </c>
      <c r="F153" s="39">
        <v>2.11</v>
      </c>
      <c r="G153" s="262">
        <f>ROUND(E153*F153,2)</f>
        <v>239.89</v>
      </c>
      <c r="H153" s="220">
        <f>ROUND(G153*ФОТ!$D$3,2)</f>
        <v>639.07000000000005</v>
      </c>
      <c r="I153" s="190">
        <f>ROUND(H153*ФОТ!$E$3,1)</f>
        <v>926.7</v>
      </c>
      <c r="J153" s="224"/>
    </row>
    <row r="154" spans="1:10" x14ac:dyDescent="0.2">
      <c r="A154" s="100"/>
      <c r="B154" s="316"/>
      <c r="C154" s="62"/>
      <c r="D154" s="294" t="s">
        <v>2525</v>
      </c>
      <c r="E154" s="266">
        <f>VLOOKUP(D154,ФОТ!$B$3:$C$105,2,FALSE)</f>
        <v>131.12</v>
      </c>
      <c r="F154" s="55">
        <v>2.11</v>
      </c>
      <c r="G154" s="262">
        <f>ROUND(E154*F154,2)</f>
        <v>276.66000000000003</v>
      </c>
      <c r="H154" s="220">
        <f>ROUND(G154*ФОТ!$D$3,2)</f>
        <v>737.02</v>
      </c>
      <c r="I154" s="190">
        <f>ROUND(H154*ФОТ!$E$3,1)</f>
        <v>1068.7</v>
      </c>
      <c r="J154" s="224"/>
    </row>
    <row r="155" spans="1:10" ht="15" x14ac:dyDescent="0.25">
      <c r="A155" s="100"/>
      <c r="B155" s="316"/>
      <c r="C155" s="62"/>
      <c r="D155" s="294"/>
      <c r="E155" s="266"/>
      <c r="F155" s="55"/>
      <c r="G155" s="262"/>
      <c r="H155" s="220"/>
      <c r="I155" s="242">
        <f>I153+I154</f>
        <v>1995.4</v>
      </c>
      <c r="J155" s="224"/>
    </row>
    <row r="156" spans="1:10" x14ac:dyDescent="0.2">
      <c r="A156" s="100"/>
      <c r="B156" s="316"/>
      <c r="C156" s="62"/>
      <c r="D156" s="294"/>
      <c r="E156" s="62"/>
      <c r="F156" s="55"/>
      <c r="G156" s="39"/>
      <c r="H156" s="154"/>
      <c r="I156" s="202"/>
      <c r="J156" s="224"/>
    </row>
    <row r="157" spans="1:10" x14ac:dyDescent="0.2">
      <c r="A157" s="100"/>
      <c r="B157" s="316" t="s">
        <v>2448</v>
      </c>
      <c r="C157" s="62" t="s">
        <v>2219</v>
      </c>
      <c r="D157" s="294" t="s">
        <v>2524</v>
      </c>
      <c r="E157" s="266">
        <f>VLOOKUP(D157,ФОТ!$B$3:$C$105,2,FALSE)</f>
        <v>113.69</v>
      </c>
      <c r="F157" s="55">
        <v>2.34</v>
      </c>
      <c r="G157" s="262">
        <f>ROUND(E157*F157,2)</f>
        <v>266.02999999999997</v>
      </c>
      <c r="H157" s="220">
        <f>ROUND(G157*ФОТ!$D$3,2)</f>
        <v>708.7</v>
      </c>
      <c r="I157" s="190">
        <f>ROUND(H157*ФОТ!$E$3,1)</f>
        <v>1027.5999999999999</v>
      </c>
      <c r="J157" s="224"/>
    </row>
    <row r="158" spans="1:10" x14ac:dyDescent="0.2">
      <c r="A158" s="100"/>
      <c r="B158" s="316"/>
      <c r="C158" s="62"/>
      <c r="D158" s="294" t="s">
        <v>2525</v>
      </c>
      <c r="E158" s="266">
        <f>VLOOKUP(D158,ФОТ!$B$3:$C$105,2,FALSE)</f>
        <v>131.12</v>
      </c>
      <c r="F158" s="55">
        <v>2.35</v>
      </c>
      <c r="G158" s="262">
        <f>ROUND(E158*F158,2)</f>
        <v>308.13</v>
      </c>
      <c r="H158" s="220">
        <f>ROUND(G158*ФОТ!$D$3,2)</f>
        <v>820.86</v>
      </c>
      <c r="I158" s="190">
        <f>ROUND(H158*ФОТ!$E$3,1)</f>
        <v>1190.2</v>
      </c>
      <c r="J158" s="224"/>
    </row>
    <row r="159" spans="1:10" ht="15" x14ac:dyDescent="0.25">
      <c r="A159" s="100"/>
      <c r="B159" s="316"/>
      <c r="C159" s="62"/>
      <c r="D159" s="294"/>
      <c r="E159" s="266"/>
      <c r="F159" s="55"/>
      <c r="G159" s="262"/>
      <c r="H159" s="220"/>
      <c r="I159" s="242">
        <f>I157+I158</f>
        <v>2217.8000000000002</v>
      </c>
      <c r="J159" s="224"/>
    </row>
    <row r="160" spans="1:10" x14ac:dyDescent="0.2">
      <c r="A160" s="100"/>
      <c r="B160" s="316"/>
      <c r="C160" s="62"/>
      <c r="D160" s="294"/>
      <c r="E160" s="62"/>
      <c r="F160" s="55"/>
      <c r="G160" s="39"/>
      <c r="H160" s="154"/>
      <c r="I160" s="202"/>
      <c r="J160" s="224"/>
    </row>
    <row r="161" spans="1:10" x14ac:dyDescent="0.2">
      <c r="A161" s="100"/>
      <c r="B161" s="316" t="s">
        <v>2449</v>
      </c>
      <c r="C161" s="62" t="s">
        <v>2219</v>
      </c>
      <c r="D161" s="294" t="s">
        <v>2524</v>
      </c>
      <c r="E161" s="266">
        <f>VLOOKUP(D161,ФОТ!$B$3:$C$105,2,FALSE)</f>
        <v>113.69</v>
      </c>
      <c r="F161" s="55">
        <v>3.66</v>
      </c>
      <c r="G161" s="262">
        <f>ROUND(E161*F161,2)</f>
        <v>416.11</v>
      </c>
      <c r="H161" s="220">
        <f>ROUND(G161*ФОТ!$D$3,2)</f>
        <v>1108.52</v>
      </c>
      <c r="I161" s="190">
        <f>ROUND(H161*ФОТ!$E$3,1)</f>
        <v>1607.4</v>
      </c>
      <c r="J161" s="224"/>
    </row>
    <row r="162" spans="1:10" x14ac:dyDescent="0.2">
      <c r="A162" s="100"/>
      <c r="B162" s="316"/>
      <c r="C162" s="62"/>
      <c r="D162" s="294" t="s">
        <v>2525</v>
      </c>
      <c r="E162" s="266">
        <f>VLOOKUP(D162,ФОТ!$B$3:$C$105,2,FALSE)</f>
        <v>131.12</v>
      </c>
      <c r="F162" s="55">
        <v>3.66</v>
      </c>
      <c r="G162" s="262">
        <f>ROUND(E162*F162,2)</f>
        <v>479.9</v>
      </c>
      <c r="H162" s="220">
        <f>ROUND(G162*ФОТ!$D$3,2)</f>
        <v>1278.45</v>
      </c>
      <c r="I162" s="190">
        <f>ROUND(H162*ФОТ!$E$3,1)</f>
        <v>1853.8</v>
      </c>
      <c r="J162" s="224"/>
    </row>
    <row r="163" spans="1:10" ht="15" x14ac:dyDescent="0.25">
      <c r="A163" s="100"/>
      <c r="B163" s="316"/>
      <c r="C163" s="62"/>
      <c r="D163" s="294"/>
      <c r="E163" s="266"/>
      <c r="F163" s="55"/>
      <c r="G163" s="262"/>
      <c r="H163" s="220"/>
      <c r="I163" s="242">
        <f>I161+I162</f>
        <v>3461.2</v>
      </c>
      <c r="J163" s="224"/>
    </row>
    <row r="164" spans="1:10" x14ac:dyDescent="0.2">
      <c r="A164" s="100"/>
      <c r="B164" s="316"/>
      <c r="C164" s="62"/>
      <c r="D164" s="294"/>
      <c r="E164" s="62"/>
      <c r="F164" s="55"/>
      <c r="G164" s="39"/>
      <c r="H164" s="154"/>
      <c r="I164" s="202"/>
      <c r="J164" s="224"/>
    </row>
    <row r="165" spans="1:10" x14ac:dyDescent="0.2">
      <c r="A165" s="100"/>
      <c r="B165" s="335" t="s">
        <v>2450</v>
      </c>
      <c r="C165" s="62" t="s">
        <v>2219</v>
      </c>
      <c r="D165" s="294" t="s">
        <v>2524</v>
      </c>
      <c r="E165" s="266">
        <f>VLOOKUP(D165,ФОТ!$B$3:$C$105,2,FALSE)</f>
        <v>113.69</v>
      </c>
      <c r="F165" s="39">
        <v>4.83</v>
      </c>
      <c r="G165" s="262">
        <f>ROUND(E165*F165,2)</f>
        <v>549.12</v>
      </c>
      <c r="H165" s="220">
        <f>ROUND(G165*ФОТ!$D$3,2)</f>
        <v>1462.86</v>
      </c>
      <c r="I165" s="190">
        <f>ROUND(H165*ФОТ!$E$3,1)</f>
        <v>2121.1</v>
      </c>
      <c r="J165" s="224"/>
    </row>
    <row r="166" spans="1:10" x14ac:dyDescent="0.2">
      <c r="A166" s="100"/>
      <c r="B166" s="335"/>
      <c r="C166" s="62"/>
      <c r="D166" s="294" t="s">
        <v>2525</v>
      </c>
      <c r="E166" s="266">
        <f>VLOOKUP(D166,ФОТ!$B$3:$C$105,2,FALSE)</f>
        <v>131.12</v>
      </c>
      <c r="F166" s="55">
        <v>4.83</v>
      </c>
      <c r="G166" s="262">
        <f>ROUND(E166*F166,2)</f>
        <v>633.30999999999995</v>
      </c>
      <c r="H166" s="220">
        <f>ROUND(G166*ФОТ!$D$3,2)</f>
        <v>1687.14</v>
      </c>
      <c r="I166" s="190">
        <f>ROUND(H166*ФОТ!$E$3,1)</f>
        <v>2446.4</v>
      </c>
      <c r="J166" s="224"/>
    </row>
    <row r="167" spans="1:10" ht="15" x14ac:dyDescent="0.25">
      <c r="A167" s="100"/>
      <c r="B167" s="335"/>
      <c r="C167" s="62"/>
      <c r="D167" s="294"/>
      <c r="E167" s="266"/>
      <c r="F167" s="55"/>
      <c r="G167" s="262"/>
      <c r="H167" s="220"/>
      <c r="I167" s="242">
        <f>I165+I166</f>
        <v>4567.5</v>
      </c>
      <c r="J167" s="224"/>
    </row>
    <row r="168" spans="1:10" x14ac:dyDescent="0.2">
      <c r="A168" s="100"/>
      <c r="B168" s="335"/>
      <c r="C168" s="62"/>
      <c r="D168" s="294"/>
      <c r="E168" s="62"/>
      <c r="F168" s="55"/>
      <c r="G168" s="39"/>
      <c r="H168" s="154"/>
      <c r="I168" s="202"/>
      <c r="J168" s="224"/>
    </row>
    <row r="169" spans="1:10" x14ac:dyDescent="0.2">
      <c r="A169" s="100"/>
      <c r="B169" s="316" t="s">
        <v>3022</v>
      </c>
      <c r="C169" s="62" t="s">
        <v>2219</v>
      </c>
      <c r="D169" s="294" t="s">
        <v>2524</v>
      </c>
      <c r="E169" s="266">
        <f>VLOOKUP(D169,ФОТ!$B$3:$C$105,2,FALSE)</f>
        <v>113.69</v>
      </c>
      <c r="F169" s="55">
        <v>5.91</v>
      </c>
      <c r="G169" s="262">
        <f>ROUND(E169*F169,2)</f>
        <v>671.91</v>
      </c>
      <c r="H169" s="220">
        <f>ROUND(G169*ФОТ!$D$3,2)</f>
        <v>1789.97</v>
      </c>
      <c r="I169" s="190">
        <f>ROUND(H169*ФОТ!$E$3,1)</f>
        <v>2595.5</v>
      </c>
      <c r="J169" s="224"/>
    </row>
    <row r="170" spans="1:10" x14ac:dyDescent="0.2">
      <c r="A170" s="100"/>
      <c r="B170" s="316"/>
      <c r="C170" s="62"/>
      <c r="D170" s="294" t="s">
        <v>2525</v>
      </c>
      <c r="E170" s="266">
        <f>VLOOKUP(D170,ФОТ!$B$3:$C$105,2,FALSE)</f>
        <v>131.12</v>
      </c>
      <c r="F170" s="55">
        <v>5.91</v>
      </c>
      <c r="G170" s="262">
        <f>ROUND(E170*F170,2)</f>
        <v>774.92</v>
      </c>
      <c r="H170" s="220">
        <f>ROUND(G170*ФОТ!$D$3,2)</f>
        <v>2064.39</v>
      </c>
      <c r="I170" s="190">
        <f>ROUND(H170*ФОТ!$E$3,1)</f>
        <v>2993.4</v>
      </c>
      <c r="J170" s="224"/>
    </row>
    <row r="171" spans="1:10" ht="15" x14ac:dyDescent="0.25">
      <c r="A171" s="100"/>
      <c r="B171" s="316"/>
      <c r="C171" s="62"/>
      <c r="D171" s="294"/>
      <c r="E171" s="266"/>
      <c r="F171" s="55"/>
      <c r="G171" s="262"/>
      <c r="H171" s="220"/>
      <c r="I171" s="242">
        <f>I169+I170</f>
        <v>5588.9</v>
      </c>
      <c r="J171" s="224"/>
    </row>
    <row r="172" spans="1:10" x14ac:dyDescent="0.2">
      <c r="A172" s="100"/>
      <c r="B172" s="316"/>
      <c r="C172" s="62"/>
      <c r="D172" s="294"/>
      <c r="E172" s="62"/>
      <c r="F172" s="55"/>
      <c r="G172" s="39"/>
      <c r="H172" s="154"/>
      <c r="I172" s="202"/>
      <c r="J172" s="224"/>
    </row>
    <row r="173" spans="1:10" x14ac:dyDescent="0.2">
      <c r="A173" s="100"/>
      <c r="B173" s="335" t="s">
        <v>3023</v>
      </c>
      <c r="C173" s="62" t="s">
        <v>2219</v>
      </c>
      <c r="D173" s="294" t="s">
        <v>2524</v>
      </c>
      <c r="E173" s="266">
        <f>VLOOKUP(D173,ФОТ!$B$3:$C$105,2,FALSE)</f>
        <v>113.69</v>
      </c>
      <c r="F173" s="39">
        <v>7.27</v>
      </c>
      <c r="G173" s="262">
        <f>ROUND(E173*F173,2)</f>
        <v>826.53</v>
      </c>
      <c r="H173" s="220">
        <f>ROUND(G173*ФОТ!$D$3,2)</f>
        <v>2201.88</v>
      </c>
      <c r="I173" s="190">
        <f>ROUND(H173*ФОТ!$E$3,1)</f>
        <v>3192.7</v>
      </c>
      <c r="J173" s="224"/>
    </row>
    <row r="174" spans="1:10" x14ac:dyDescent="0.2">
      <c r="A174" s="100"/>
      <c r="B174" s="335"/>
      <c r="C174" s="62"/>
      <c r="D174" s="294" t="s">
        <v>2525</v>
      </c>
      <c r="E174" s="266">
        <f>VLOOKUP(D174,ФОТ!$B$3:$C$105,2,FALSE)</f>
        <v>131.12</v>
      </c>
      <c r="F174" s="39">
        <v>7.27</v>
      </c>
      <c r="G174" s="262">
        <f>ROUND(E174*F174,2)</f>
        <v>953.24</v>
      </c>
      <c r="H174" s="220">
        <f>ROUND(G174*ФОТ!$D$3,2)</f>
        <v>2539.4299999999998</v>
      </c>
      <c r="I174" s="190">
        <f>ROUND(H174*ФОТ!$E$3,1)</f>
        <v>3682.2</v>
      </c>
      <c r="J174" s="224"/>
    </row>
    <row r="175" spans="1:10" ht="15" x14ac:dyDescent="0.25">
      <c r="A175" s="100"/>
      <c r="B175" s="335"/>
      <c r="C175" s="62"/>
      <c r="D175" s="53"/>
      <c r="E175" s="266"/>
      <c r="F175" s="39"/>
      <c r="G175" s="262"/>
      <c r="H175" s="220"/>
      <c r="I175" s="242">
        <f>I173+I174</f>
        <v>6874.9</v>
      </c>
      <c r="J175" s="224"/>
    </row>
    <row r="176" spans="1:10" ht="9" customHeight="1" x14ac:dyDescent="0.2">
      <c r="A176" s="100"/>
      <c r="B176" s="6"/>
      <c r="C176" s="62"/>
      <c r="D176" s="153"/>
      <c r="E176" s="62"/>
      <c r="F176" s="39"/>
      <c r="G176" s="42"/>
      <c r="H176" s="42"/>
      <c r="I176" s="202"/>
      <c r="J176" s="224"/>
    </row>
    <row r="177" spans="1:10" x14ac:dyDescent="0.2">
      <c r="A177" s="151" t="s">
        <v>3024</v>
      </c>
      <c r="B177" s="6" t="s">
        <v>3025</v>
      </c>
      <c r="C177" s="62"/>
      <c r="D177" s="294"/>
      <c r="E177" s="62"/>
      <c r="F177" s="55"/>
      <c r="G177" s="39"/>
      <c r="H177" s="154"/>
      <c r="I177" s="202"/>
      <c r="J177" s="224"/>
    </row>
    <row r="178" spans="1:10" x14ac:dyDescent="0.2">
      <c r="A178" s="100"/>
      <c r="B178" s="316" t="s">
        <v>3026</v>
      </c>
      <c r="C178" s="62" t="s">
        <v>3439</v>
      </c>
      <c r="D178" s="294" t="s">
        <v>2524</v>
      </c>
      <c r="E178" s="266">
        <f>VLOOKUP(D178,ФОТ!$B$3:$C$105,2,FALSE)</f>
        <v>113.69</v>
      </c>
      <c r="F178" s="55">
        <v>2.93</v>
      </c>
      <c r="G178" s="262">
        <f>ROUND(E178*F178,2)</f>
        <v>333.11</v>
      </c>
      <c r="H178" s="220">
        <f>ROUND(G178*ФОТ!$D$3,2)</f>
        <v>887.41</v>
      </c>
      <c r="I178" s="190">
        <f>ROUND(H178*ФОТ!$E$3,1)</f>
        <v>1286.7</v>
      </c>
      <c r="J178" s="224"/>
    </row>
    <row r="179" spans="1:10" x14ac:dyDescent="0.2">
      <c r="A179" s="100"/>
      <c r="B179" s="316"/>
      <c r="C179" s="62"/>
      <c r="D179" s="294" t="s">
        <v>2525</v>
      </c>
      <c r="E179" s="266">
        <f>VLOOKUP(D179,ФОТ!$B$3:$C$105,2,FALSE)</f>
        <v>131.12</v>
      </c>
      <c r="F179" s="55">
        <v>2.93</v>
      </c>
      <c r="G179" s="262">
        <f>ROUND(E179*F179,2)</f>
        <v>384.18</v>
      </c>
      <c r="H179" s="220">
        <f>ROUND(G179*ФОТ!$D$3,2)</f>
        <v>1023.46</v>
      </c>
      <c r="I179" s="190">
        <f>ROUND(H179*ФОТ!$E$3,1)</f>
        <v>1484</v>
      </c>
      <c r="J179" s="224"/>
    </row>
    <row r="180" spans="1:10" ht="15" x14ac:dyDescent="0.25">
      <c r="A180" s="100"/>
      <c r="B180" s="316"/>
      <c r="C180" s="62"/>
      <c r="D180" s="53"/>
      <c r="E180" s="266"/>
      <c r="F180" s="55"/>
      <c r="G180" s="262"/>
      <c r="H180" s="220"/>
      <c r="I180" s="242">
        <f>I178+I179</f>
        <v>2770.7</v>
      </c>
      <c r="J180" s="224"/>
    </row>
    <row r="181" spans="1:10" x14ac:dyDescent="0.2">
      <c r="A181" s="100"/>
      <c r="B181" s="316"/>
      <c r="C181" s="62"/>
      <c r="D181" s="53"/>
      <c r="E181" s="62"/>
      <c r="F181" s="55"/>
      <c r="G181" s="39"/>
      <c r="H181" s="154"/>
      <c r="I181" s="202"/>
      <c r="J181" s="224"/>
    </row>
    <row r="182" spans="1:10" x14ac:dyDescent="0.2">
      <c r="A182" s="100"/>
      <c r="B182" s="316" t="s">
        <v>3027</v>
      </c>
      <c r="C182" s="62" t="s">
        <v>2219</v>
      </c>
      <c r="D182" s="294" t="s">
        <v>2524</v>
      </c>
      <c r="E182" s="266">
        <f>VLOOKUP(D182,ФОТ!$B$3:$C$105,2,FALSE)</f>
        <v>113.69</v>
      </c>
      <c r="F182" s="55">
        <v>4.75</v>
      </c>
      <c r="G182" s="262">
        <f>ROUND(E182*F182,2)</f>
        <v>540.03</v>
      </c>
      <c r="H182" s="220">
        <f>ROUND(G182*ФОТ!$D$3,2)</f>
        <v>1438.64</v>
      </c>
      <c r="I182" s="190">
        <f>ROUND(H182*ФОТ!$E$3,1)</f>
        <v>2086</v>
      </c>
      <c r="J182" s="224"/>
    </row>
    <row r="183" spans="1:10" x14ac:dyDescent="0.2">
      <c r="A183" s="100"/>
      <c r="B183" s="316"/>
      <c r="C183" s="62"/>
      <c r="D183" s="294" t="s">
        <v>2525</v>
      </c>
      <c r="E183" s="266">
        <f>VLOOKUP(D183,ФОТ!$B$3:$C$105,2,FALSE)</f>
        <v>131.12</v>
      </c>
      <c r="F183" s="55">
        <v>4.75</v>
      </c>
      <c r="G183" s="262">
        <f>ROUND(E183*F183,2)</f>
        <v>622.82000000000005</v>
      </c>
      <c r="H183" s="220">
        <f>ROUND(G183*ФОТ!$D$3,2)</f>
        <v>1659.19</v>
      </c>
      <c r="I183" s="190">
        <f>ROUND(H183*ФОТ!$E$3,1)</f>
        <v>2405.8000000000002</v>
      </c>
      <c r="J183" s="224"/>
    </row>
    <row r="184" spans="1:10" ht="15" x14ac:dyDescent="0.25">
      <c r="A184" s="100"/>
      <c r="B184" s="316"/>
      <c r="C184" s="62"/>
      <c r="D184" s="53"/>
      <c r="E184" s="266"/>
      <c r="F184" s="55"/>
      <c r="G184" s="262"/>
      <c r="H184" s="220"/>
      <c r="I184" s="242">
        <f>I182+I183</f>
        <v>4491.8</v>
      </c>
      <c r="J184" s="224"/>
    </row>
    <row r="185" spans="1:10" x14ac:dyDescent="0.2">
      <c r="A185" s="100"/>
      <c r="B185" s="316"/>
      <c r="C185" s="62"/>
      <c r="D185" s="153"/>
      <c r="E185" s="62"/>
      <c r="F185" s="55"/>
      <c r="G185" s="39"/>
      <c r="H185" s="154"/>
      <c r="I185" s="202"/>
      <c r="J185" s="224"/>
    </row>
    <row r="186" spans="1:10" x14ac:dyDescent="0.2">
      <c r="A186" s="100"/>
      <c r="B186" s="316" t="s">
        <v>3028</v>
      </c>
      <c r="C186" s="62" t="s">
        <v>2219</v>
      </c>
      <c r="D186" s="294" t="s">
        <v>2524</v>
      </c>
      <c r="E186" s="266">
        <f>VLOOKUP(D186,ФОТ!$B$3:$C$105,2,FALSE)</f>
        <v>113.69</v>
      </c>
      <c r="F186" s="55">
        <v>6.3</v>
      </c>
      <c r="G186" s="262">
        <f>ROUND(E186*F186,2)</f>
        <v>716.25</v>
      </c>
      <c r="H186" s="220">
        <f>ROUND(G186*ФОТ!$D$3,2)</f>
        <v>1908.09</v>
      </c>
      <c r="I186" s="190">
        <f>ROUND(H186*ФОТ!$E$3,1)</f>
        <v>2766.7</v>
      </c>
      <c r="J186" s="224"/>
    </row>
    <row r="187" spans="1:10" x14ac:dyDescent="0.2">
      <c r="A187" s="100"/>
      <c r="B187" s="316"/>
      <c r="C187" s="62"/>
      <c r="D187" s="294" t="s">
        <v>2525</v>
      </c>
      <c r="E187" s="266">
        <f>VLOOKUP(D187,ФОТ!$B$3:$C$105,2,FALSE)</f>
        <v>131.12</v>
      </c>
      <c r="F187" s="55">
        <v>6.3</v>
      </c>
      <c r="G187" s="262">
        <f>ROUND(E187*F187,2)</f>
        <v>826.06</v>
      </c>
      <c r="H187" s="220">
        <f>ROUND(G187*ФОТ!$D$3,2)</f>
        <v>2200.62</v>
      </c>
      <c r="I187" s="190">
        <f>ROUND(H187*ФОТ!$E$3,1)</f>
        <v>3190.9</v>
      </c>
      <c r="J187" s="224"/>
    </row>
    <row r="188" spans="1:10" ht="15" x14ac:dyDescent="0.25">
      <c r="A188" s="100"/>
      <c r="B188" s="316"/>
      <c r="C188" s="62"/>
      <c r="D188" s="294"/>
      <c r="E188" s="266"/>
      <c r="F188" s="55"/>
      <c r="G188" s="262"/>
      <c r="H188" s="220"/>
      <c r="I188" s="242">
        <f>I186+I187</f>
        <v>5957.6</v>
      </c>
      <c r="J188" s="224"/>
    </row>
    <row r="189" spans="1:10" x14ac:dyDescent="0.2">
      <c r="A189" s="100"/>
      <c r="B189" s="316"/>
      <c r="C189" s="62"/>
      <c r="D189" s="62"/>
      <c r="E189" s="62"/>
      <c r="F189" s="55"/>
      <c r="G189" s="39"/>
      <c r="H189" s="154"/>
      <c r="I189" s="202"/>
      <c r="J189" s="224"/>
    </row>
    <row r="190" spans="1:10" x14ac:dyDescent="0.2">
      <c r="A190" s="100"/>
      <c r="B190" s="316" t="s">
        <v>1406</v>
      </c>
      <c r="C190" s="62" t="s">
        <v>3439</v>
      </c>
      <c r="D190" s="294" t="s">
        <v>2524</v>
      </c>
      <c r="E190" s="266">
        <f>VLOOKUP(D190,ФОТ!$B$3:$C$105,2,FALSE)</f>
        <v>113.69</v>
      </c>
      <c r="F190" s="55">
        <v>7.4</v>
      </c>
      <c r="G190" s="262">
        <f>ROUND(E190*F190,2)</f>
        <v>841.31</v>
      </c>
      <c r="H190" s="220">
        <f>ROUND(G190*ФОТ!$D$3,2)</f>
        <v>2241.25</v>
      </c>
      <c r="I190" s="190">
        <f>ROUND(H190*ФОТ!$E$3,1)</f>
        <v>3249.8</v>
      </c>
      <c r="J190" s="224"/>
    </row>
    <row r="191" spans="1:10" x14ac:dyDescent="0.2">
      <c r="A191" s="100"/>
      <c r="B191" s="316"/>
      <c r="C191" s="62"/>
      <c r="D191" s="294" t="s">
        <v>2525</v>
      </c>
      <c r="E191" s="266">
        <f>VLOOKUP(D191,ФОТ!$B$3:$C$105,2,FALSE)</f>
        <v>131.12</v>
      </c>
      <c r="F191" s="55">
        <v>7.4</v>
      </c>
      <c r="G191" s="262">
        <f>ROUND(E191*F191,2)</f>
        <v>970.29</v>
      </c>
      <c r="H191" s="220">
        <f>ROUND(G191*ФОТ!$D$3,2)</f>
        <v>2584.85</v>
      </c>
      <c r="I191" s="190">
        <f>ROUND(H191*ФОТ!$E$3,1)</f>
        <v>3748</v>
      </c>
      <c r="J191" s="224"/>
    </row>
    <row r="192" spans="1:10" ht="15" x14ac:dyDescent="0.25">
      <c r="A192" s="100"/>
      <c r="B192" s="316"/>
      <c r="C192" s="62"/>
      <c r="D192" s="294"/>
      <c r="E192" s="266"/>
      <c r="F192" s="55"/>
      <c r="G192" s="262"/>
      <c r="H192" s="220"/>
      <c r="I192" s="242">
        <f>I190+I191</f>
        <v>6997.8</v>
      </c>
      <c r="J192" s="224"/>
    </row>
    <row r="193" spans="1:10" x14ac:dyDescent="0.2">
      <c r="A193" s="100"/>
      <c r="B193" s="316"/>
      <c r="C193" s="62"/>
      <c r="D193" s="62"/>
      <c r="E193" s="62"/>
      <c r="F193" s="55"/>
      <c r="G193" s="39"/>
      <c r="H193" s="154"/>
      <c r="I193" s="202"/>
      <c r="J193" s="224"/>
    </row>
    <row r="194" spans="1:10" x14ac:dyDescent="0.2">
      <c r="A194" s="100"/>
      <c r="B194" s="340" t="s">
        <v>1407</v>
      </c>
      <c r="C194" s="62" t="s">
        <v>2219</v>
      </c>
      <c r="D194" s="294" t="s">
        <v>2524</v>
      </c>
      <c r="E194" s="266">
        <f>VLOOKUP(D194,ФОТ!$B$3:$C$105,2,FALSE)</f>
        <v>113.69</v>
      </c>
      <c r="F194" s="55">
        <v>9.1</v>
      </c>
      <c r="G194" s="262">
        <f>ROUND(E194*F194,2)</f>
        <v>1034.58</v>
      </c>
      <c r="H194" s="220">
        <f>ROUND(G194*ФОТ!$D$3,2)</f>
        <v>2756.12</v>
      </c>
      <c r="I194" s="190">
        <f>ROUND(H194*ФОТ!$E$3,1)</f>
        <v>3996.4</v>
      </c>
      <c r="J194" s="224"/>
    </row>
    <row r="195" spans="1:10" ht="12.75" customHeight="1" x14ac:dyDescent="0.2">
      <c r="A195" s="100"/>
      <c r="B195" s="6"/>
      <c r="C195" s="62"/>
      <c r="D195" s="294" t="s">
        <v>2525</v>
      </c>
      <c r="E195" s="266">
        <f>VLOOKUP(D195,ФОТ!$B$3:$C$105,2,FALSE)</f>
        <v>131.12</v>
      </c>
      <c r="F195" s="55">
        <v>9.1</v>
      </c>
      <c r="G195" s="262">
        <f>ROUND(E195*F195,2)</f>
        <v>1193.19</v>
      </c>
      <c r="H195" s="220">
        <f>ROUND(G195*ФОТ!$D$3,2)</f>
        <v>3178.66</v>
      </c>
      <c r="I195" s="190">
        <f>ROUND(H195*ФОТ!$E$3,1)</f>
        <v>4609.1000000000004</v>
      </c>
      <c r="J195" s="224"/>
    </row>
    <row r="196" spans="1:10" ht="12.75" customHeight="1" x14ac:dyDescent="0.25">
      <c r="A196" s="100"/>
      <c r="B196" s="6"/>
      <c r="C196" s="62"/>
      <c r="D196" s="294"/>
      <c r="E196" s="266"/>
      <c r="F196" s="55"/>
      <c r="G196" s="262"/>
      <c r="H196" s="220"/>
      <c r="I196" s="242">
        <f>I194+I195</f>
        <v>8605.5</v>
      </c>
      <c r="J196" s="224"/>
    </row>
    <row r="197" spans="1:10" ht="9.75" customHeight="1" x14ac:dyDescent="0.2">
      <c r="A197" s="100"/>
      <c r="B197" s="6"/>
      <c r="C197" s="62"/>
      <c r="D197" s="294"/>
      <c r="E197" s="62"/>
      <c r="F197" s="55"/>
      <c r="G197" s="42"/>
      <c r="H197" s="56"/>
      <c r="I197" s="202"/>
      <c r="J197" s="224"/>
    </row>
    <row r="198" spans="1:10" x14ac:dyDescent="0.2">
      <c r="A198" s="100" t="s">
        <v>3036</v>
      </c>
      <c r="B198" s="57" t="s">
        <v>1431</v>
      </c>
      <c r="C198" s="62" t="s">
        <v>2219</v>
      </c>
      <c r="D198" s="294" t="s">
        <v>2524</v>
      </c>
      <c r="E198" s="266">
        <f>VLOOKUP(D198,ФОТ!$B$3:$C$105,2,FALSE)</f>
        <v>113.69</v>
      </c>
      <c r="F198" s="55">
        <v>1.8</v>
      </c>
      <c r="G198" s="262">
        <f>ROUND(E198*F198,2)</f>
        <v>204.64</v>
      </c>
      <c r="H198" s="220">
        <f>ROUND(G198*ФОТ!$D$3,2)</f>
        <v>545.16</v>
      </c>
      <c r="I198" s="190">
        <f>ROUND(H198*ФОТ!$E$3,1)</f>
        <v>790.5</v>
      </c>
      <c r="J198" s="224"/>
    </row>
    <row r="199" spans="1:10" x14ac:dyDescent="0.2">
      <c r="A199" s="100"/>
      <c r="B199" s="6" t="s">
        <v>1432</v>
      </c>
      <c r="C199" s="62"/>
      <c r="D199" s="294" t="s">
        <v>2525</v>
      </c>
      <c r="E199" s="266">
        <f>VLOOKUP(D199,ФОТ!$B$3:$C$105,2,FALSE)</f>
        <v>131.12</v>
      </c>
      <c r="F199" s="39">
        <v>1.8</v>
      </c>
      <c r="G199" s="262">
        <f>ROUND(E199*F199,2)</f>
        <v>236.02</v>
      </c>
      <c r="H199" s="220">
        <f>ROUND(G199*ФОТ!$D$3,2)</f>
        <v>628.76</v>
      </c>
      <c r="I199" s="190">
        <f>ROUND(H199*ФОТ!$E$3,1)</f>
        <v>911.7</v>
      </c>
      <c r="J199" s="224"/>
    </row>
    <row r="200" spans="1:10" ht="15" customHeight="1" x14ac:dyDescent="0.25">
      <c r="A200" s="100"/>
      <c r="B200" s="6"/>
      <c r="C200" s="62"/>
      <c r="D200" s="153"/>
      <c r="E200" s="62"/>
      <c r="F200" s="55"/>
      <c r="G200" s="39"/>
      <c r="H200" s="154"/>
      <c r="I200" s="242">
        <f>I198+I199</f>
        <v>1702.2</v>
      </c>
      <c r="J200" s="224"/>
    </row>
    <row r="201" spans="1:10" x14ac:dyDescent="0.2">
      <c r="A201" s="100" t="s">
        <v>1433</v>
      </c>
      <c r="B201" s="6" t="s">
        <v>1434</v>
      </c>
      <c r="C201" s="62" t="s">
        <v>1435</v>
      </c>
      <c r="D201" s="294" t="s">
        <v>2524</v>
      </c>
      <c r="E201" s="266">
        <f>VLOOKUP(D201,ФОТ!$B$3:$C$105,2,FALSE)</f>
        <v>113.69</v>
      </c>
      <c r="F201" s="55">
        <v>0.72</v>
      </c>
      <c r="G201" s="262">
        <f>ROUND(E201*F201,2)</f>
        <v>81.86</v>
      </c>
      <c r="H201" s="220">
        <f>ROUND(G201*ФОТ!$D$3,2)</f>
        <v>218.08</v>
      </c>
      <c r="I201" s="190">
        <f>ROUND(H201*ФОТ!$E$3,1)</f>
        <v>316.2</v>
      </c>
      <c r="J201" s="224"/>
    </row>
    <row r="202" spans="1:10" x14ac:dyDescent="0.2">
      <c r="A202" s="100"/>
      <c r="B202" s="6" t="s">
        <v>1436</v>
      </c>
      <c r="C202" s="62" t="s">
        <v>1437</v>
      </c>
      <c r="D202" s="294" t="s">
        <v>2525</v>
      </c>
      <c r="E202" s="266">
        <f>VLOOKUP(D202,ФОТ!$B$3:$C$105,2,FALSE)</f>
        <v>131.12</v>
      </c>
      <c r="F202" s="55">
        <v>0.72</v>
      </c>
      <c r="G202" s="262">
        <f>ROUND(E202*F202,2)</f>
        <v>94.41</v>
      </c>
      <c r="H202" s="220">
        <f>ROUND(G202*ФОТ!$D$3,2)</f>
        <v>251.51</v>
      </c>
      <c r="I202" s="190">
        <f>ROUND(H202*ФОТ!$E$3,1)</f>
        <v>364.7</v>
      </c>
      <c r="J202" s="224"/>
    </row>
    <row r="203" spans="1:10" ht="15" x14ac:dyDescent="0.25">
      <c r="A203" s="100"/>
      <c r="B203" s="6"/>
      <c r="C203" s="62"/>
      <c r="D203" s="294"/>
      <c r="E203" s="266"/>
      <c r="F203" s="55"/>
      <c r="G203" s="262"/>
      <c r="H203" s="220"/>
      <c r="I203" s="242">
        <f>I201+I202</f>
        <v>680.9</v>
      </c>
      <c r="J203" s="224"/>
    </row>
    <row r="204" spans="1:10" ht="34.5" customHeight="1" x14ac:dyDescent="0.2">
      <c r="A204" s="433" t="s">
        <v>355</v>
      </c>
      <c r="B204" s="434" t="s">
        <v>1496</v>
      </c>
      <c r="C204" s="385" t="s">
        <v>3533</v>
      </c>
      <c r="D204" s="311" t="s">
        <v>1495</v>
      </c>
      <c r="E204" s="435">
        <f>VLOOKUP(D204,ФОТ!$B$3:$C$105,2,FALSE)</f>
        <v>157.79</v>
      </c>
      <c r="F204" s="436">
        <v>2.6560000000000001</v>
      </c>
      <c r="G204" s="437">
        <f>ROUND(E204*F204,2)</f>
        <v>419.09</v>
      </c>
      <c r="H204" s="438">
        <f>ROUND(G204*ФОТ!$D$3,2)</f>
        <v>1116.46</v>
      </c>
      <c r="I204" s="445">
        <f>ROUND(H204*ФОТ!$E$3,1)</f>
        <v>1618.9</v>
      </c>
      <c r="J204" s="224"/>
    </row>
    <row r="205" spans="1:10" ht="25.5" x14ac:dyDescent="0.2">
      <c r="A205" s="433" t="s">
        <v>356</v>
      </c>
      <c r="B205" s="434" t="s">
        <v>1497</v>
      </c>
      <c r="C205" s="62" t="s">
        <v>2219</v>
      </c>
      <c r="D205" s="311" t="s">
        <v>1495</v>
      </c>
      <c r="E205" s="435">
        <f>VLOOKUP(D205,ФОТ!$B$3:$C$105,2,FALSE)</f>
        <v>157.79</v>
      </c>
      <c r="F205" s="436">
        <v>0.80800000000000005</v>
      </c>
      <c r="G205" s="437">
        <f>ROUND(E205*F205,2)</f>
        <v>127.49</v>
      </c>
      <c r="H205" s="438">
        <f>ROUND(G205*ФОТ!$D$3,2)</f>
        <v>339.63</v>
      </c>
      <c r="I205" s="445">
        <f>ROUND(H205*ФОТ!$E$3,1)</f>
        <v>492.5</v>
      </c>
      <c r="J205" s="224"/>
    </row>
    <row r="206" spans="1:10" ht="25.5" x14ac:dyDescent="0.2">
      <c r="A206" s="433" t="s">
        <v>357</v>
      </c>
      <c r="B206" s="434" t="s">
        <v>1498</v>
      </c>
      <c r="C206" s="62" t="s">
        <v>2219</v>
      </c>
      <c r="D206" s="311" t="s">
        <v>1495</v>
      </c>
      <c r="E206" s="435">
        <f>VLOOKUP(D206,ФОТ!$B$3:$C$105,2,FALSE)</f>
        <v>157.79</v>
      </c>
      <c r="F206" s="436">
        <v>0.8</v>
      </c>
      <c r="G206" s="437">
        <f>ROUND(E206*F206,2)</f>
        <v>126.23</v>
      </c>
      <c r="H206" s="438">
        <f>ROUND(G206*ФОТ!$D$3,2)</f>
        <v>336.28</v>
      </c>
      <c r="I206" s="445">
        <f>ROUND(H206*ФОТ!$E$3,1)</f>
        <v>487.6</v>
      </c>
      <c r="J206" s="224"/>
    </row>
    <row r="207" spans="1:10" ht="9" customHeight="1" x14ac:dyDescent="0.2">
      <c r="A207" s="146"/>
      <c r="B207" s="70"/>
      <c r="C207" s="49"/>
      <c r="D207" s="48"/>
      <c r="E207" s="49"/>
      <c r="F207" s="50"/>
      <c r="G207" s="215"/>
      <c r="H207" s="50"/>
      <c r="I207" s="209"/>
      <c r="J207" s="234"/>
    </row>
    <row r="208" spans="1:10" ht="8.25" customHeight="1" x14ac:dyDescent="0.2">
      <c r="A208" s="285"/>
      <c r="B208" s="57"/>
      <c r="C208" s="54"/>
      <c r="D208" s="53"/>
      <c r="E208" s="54"/>
      <c r="F208" s="55"/>
      <c r="G208" s="55"/>
      <c r="H208" s="55"/>
      <c r="I208" s="55"/>
      <c r="J208" s="57"/>
    </row>
    <row r="209" spans="1:10" ht="13.5" customHeight="1" x14ac:dyDescent="0.2">
      <c r="A209" s="285"/>
      <c r="B209" s="774"/>
      <c r="C209" s="774"/>
      <c r="D209" s="774"/>
      <c r="E209" s="774"/>
      <c r="F209" s="774"/>
      <c r="G209" s="774"/>
      <c r="H209" s="774"/>
      <c r="I209" s="774"/>
      <c r="J209" s="774"/>
    </row>
    <row r="210" spans="1:10" ht="25.5" customHeight="1" x14ac:dyDescent="0.2">
      <c r="A210" s="5" t="s">
        <v>1438</v>
      </c>
      <c r="B210" s="5"/>
      <c r="C210" s="5"/>
      <c r="D210" s="5"/>
      <c r="E210" s="5"/>
      <c r="F210" s="5"/>
      <c r="G210" s="59"/>
      <c r="H210" s="59"/>
      <c r="I210" s="138"/>
      <c r="J210" s="60"/>
    </row>
    <row r="211" spans="1:10" ht="10.5" customHeight="1" x14ac:dyDescent="0.2">
      <c r="A211" s="6"/>
      <c r="B211" s="6"/>
      <c r="C211" s="6"/>
      <c r="D211" s="6"/>
      <c r="E211" s="6"/>
      <c r="F211" s="6"/>
      <c r="G211" s="56"/>
      <c r="H211" s="56"/>
      <c r="I211" s="56"/>
      <c r="J211" s="57"/>
    </row>
    <row r="212" spans="1:10" x14ac:dyDescent="0.2">
      <c r="A212" s="439" t="s">
        <v>3835</v>
      </c>
      <c r="B212" s="290"/>
      <c r="C212" s="186" t="s">
        <v>3836</v>
      </c>
      <c r="D212" s="291" t="s">
        <v>2520</v>
      </c>
      <c r="E212" s="157" t="s">
        <v>484</v>
      </c>
      <c r="F212" s="158" t="s">
        <v>485</v>
      </c>
      <c r="G212" s="157" t="s">
        <v>486</v>
      </c>
      <c r="H212" s="440" t="s">
        <v>1439</v>
      </c>
      <c r="I212" s="446" t="s">
        <v>488</v>
      </c>
      <c r="J212" s="447"/>
    </row>
    <row r="213" spans="1:10" x14ac:dyDescent="0.2">
      <c r="A213" s="441" t="s">
        <v>489</v>
      </c>
      <c r="B213" s="160"/>
      <c r="C213" s="293" t="s">
        <v>1440</v>
      </c>
      <c r="D213" s="294" t="s">
        <v>1441</v>
      </c>
      <c r="E213" s="143" t="s">
        <v>492</v>
      </c>
      <c r="F213" s="62" t="s">
        <v>493</v>
      </c>
      <c r="G213" s="143" t="s">
        <v>494</v>
      </c>
      <c r="H213" s="44" t="s">
        <v>1442</v>
      </c>
      <c r="I213" s="210" t="s">
        <v>496</v>
      </c>
      <c r="J213" s="210" t="s">
        <v>497</v>
      </c>
    </row>
    <row r="214" spans="1:10" x14ac:dyDescent="0.2">
      <c r="A214" s="292"/>
      <c r="B214" s="160"/>
      <c r="C214" s="293" t="s">
        <v>1443</v>
      </c>
      <c r="D214" s="294"/>
      <c r="E214" s="143" t="s">
        <v>499</v>
      </c>
      <c r="F214" s="62" t="s">
        <v>1444</v>
      </c>
      <c r="G214" s="143" t="s">
        <v>501</v>
      </c>
      <c r="H214" s="62" t="s">
        <v>499</v>
      </c>
      <c r="I214" s="204" t="s">
        <v>1633</v>
      </c>
      <c r="J214" s="204" t="s">
        <v>1634</v>
      </c>
    </row>
    <row r="215" spans="1:10" x14ac:dyDescent="0.2">
      <c r="A215" s="295"/>
      <c r="B215" s="296"/>
      <c r="C215" s="71"/>
      <c r="D215" s="297"/>
      <c r="E215" s="70"/>
      <c r="F215" s="49" t="s">
        <v>1635</v>
      </c>
      <c r="G215" s="140" t="s">
        <v>499</v>
      </c>
      <c r="H215" s="52"/>
      <c r="I215" s="241" t="s">
        <v>1637</v>
      </c>
      <c r="J215" s="206" t="s">
        <v>1637</v>
      </c>
    </row>
    <row r="216" spans="1:10" x14ac:dyDescent="0.2">
      <c r="A216" s="100" t="s">
        <v>1445</v>
      </c>
      <c r="B216" s="6" t="s">
        <v>1446</v>
      </c>
      <c r="C216" s="62" t="s">
        <v>3620</v>
      </c>
      <c r="D216" s="294" t="s">
        <v>2525</v>
      </c>
      <c r="E216" s="266">
        <f>VLOOKUP(D216,ФОТ!$B$3:$C$105,2,FALSE)</f>
        <v>131.12</v>
      </c>
      <c r="F216" s="154">
        <v>2.5499999999999998</v>
      </c>
      <c r="G216" s="262">
        <f>ROUND(E216*F216,2)</f>
        <v>334.36</v>
      </c>
      <c r="H216" s="220">
        <f>ROUND(G216*ФОТ!$D$3,2)</f>
        <v>890.74</v>
      </c>
      <c r="I216" s="190">
        <f>ROUND(H216*ФОТ!$E$3,1)</f>
        <v>1291.5999999999999</v>
      </c>
      <c r="J216" s="204"/>
    </row>
    <row r="217" spans="1:10" x14ac:dyDescent="0.2">
      <c r="A217" s="100"/>
      <c r="B217" s="6" t="s">
        <v>1447</v>
      </c>
      <c r="C217" s="62"/>
      <c r="D217" s="294" t="s">
        <v>2526</v>
      </c>
      <c r="E217" s="266">
        <f>VLOOKUP(D217,ФОТ!$B$3:$C$105,2,FALSE)</f>
        <v>144.41</v>
      </c>
      <c r="F217" s="154">
        <v>2.5499999999999998</v>
      </c>
      <c r="G217" s="262">
        <f>ROUND(E217*F217,2)</f>
        <v>368.25</v>
      </c>
      <c r="H217" s="220">
        <f>ROUND(G217*ФОТ!$D$3,2)</f>
        <v>981.02</v>
      </c>
      <c r="I217" s="190">
        <f>ROUND(H217*ФОТ!$E$3,1)</f>
        <v>1422.5</v>
      </c>
      <c r="J217" s="204"/>
    </row>
    <row r="218" spans="1:10" ht="15" x14ac:dyDescent="0.25">
      <c r="A218" s="100"/>
      <c r="B218" s="6"/>
      <c r="C218" s="62"/>
      <c r="D218" s="53"/>
      <c r="E218" s="266"/>
      <c r="F218" s="154"/>
      <c r="G218" s="262"/>
      <c r="H218" s="220"/>
      <c r="I218" s="242">
        <f>I216+I217</f>
        <v>2714.1</v>
      </c>
      <c r="J218" s="204"/>
    </row>
    <row r="219" spans="1:10" x14ac:dyDescent="0.2">
      <c r="A219" s="100"/>
      <c r="B219" s="6" t="s">
        <v>1448</v>
      </c>
      <c r="C219" s="62"/>
      <c r="D219" s="153"/>
      <c r="E219" s="62"/>
      <c r="F219" s="154"/>
      <c r="G219" s="39"/>
      <c r="H219" s="154"/>
      <c r="I219" s="202"/>
      <c r="J219" s="204"/>
    </row>
    <row r="220" spans="1:10" x14ac:dyDescent="0.2">
      <c r="A220" s="100"/>
      <c r="B220" s="6"/>
      <c r="C220" s="62"/>
      <c r="D220" s="153"/>
      <c r="E220" s="62"/>
      <c r="F220" s="154"/>
      <c r="G220" s="39"/>
      <c r="H220" s="154"/>
      <c r="I220" s="202"/>
      <c r="J220" s="204"/>
    </row>
    <row r="221" spans="1:10" x14ac:dyDescent="0.2">
      <c r="A221" s="100" t="s">
        <v>1449</v>
      </c>
      <c r="B221" s="57" t="s">
        <v>3638</v>
      </c>
      <c r="C221" s="62" t="s">
        <v>2219</v>
      </c>
      <c r="D221" s="294" t="s">
        <v>2525</v>
      </c>
      <c r="E221" s="266">
        <f>VLOOKUP(D221,ФОТ!$B$3:$C$105,2,FALSE)</f>
        <v>131.12</v>
      </c>
      <c r="F221" s="39">
        <v>3.76</v>
      </c>
      <c r="G221" s="262">
        <f>ROUND(E221*F221,2)</f>
        <v>493.01</v>
      </c>
      <c r="H221" s="220">
        <f>ROUND(G221*ФОТ!$D$3,2)</f>
        <v>1313.38</v>
      </c>
      <c r="I221" s="190">
        <f>ROUND(H221*ФОТ!$E$3,1)</f>
        <v>1904.4</v>
      </c>
      <c r="J221" s="204"/>
    </row>
    <row r="222" spans="1:10" x14ac:dyDescent="0.2">
      <c r="A222" s="100"/>
      <c r="B222" s="6" t="s">
        <v>1450</v>
      </c>
      <c r="C222" s="62"/>
      <c r="D222" s="153"/>
      <c r="E222" s="62"/>
      <c r="F222" s="55"/>
      <c r="G222" s="39"/>
      <c r="H222" s="154"/>
      <c r="I222" s="202"/>
      <c r="J222" s="204"/>
    </row>
    <row r="223" spans="1:10" x14ac:dyDescent="0.2">
      <c r="A223" s="100"/>
      <c r="B223" s="57"/>
      <c r="C223" s="62"/>
      <c r="D223" s="153"/>
      <c r="E223" s="62"/>
      <c r="F223" s="55"/>
      <c r="G223" s="39"/>
      <c r="H223" s="154"/>
      <c r="I223" s="202"/>
      <c r="J223" s="205"/>
    </row>
    <row r="224" spans="1:10" x14ac:dyDescent="0.2">
      <c r="A224" s="100" t="s">
        <v>1451</v>
      </c>
      <c r="B224" s="6" t="s">
        <v>1446</v>
      </c>
      <c r="C224" s="62" t="s">
        <v>2219</v>
      </c>
      <c r="D224" s="294" t="s">
        <v>2525</v>
      </c>
      <c r="E224" s="266">
        <f>VLOOKUP(D224,ФОТ!$B$3:$C$105,2,FALSE)</f>
        <v>131.12</v>
      </c>
      <c r="F224" s="154">
        <v>4.24</v>
      </c>
      <c r="G224" s="262">
        <f>ROUND(E224*F224,2)</f>
        <v>555.95000000000005</v>
      </c>
      <c r="H224" s="220">
        <f>ROUND(G224*ФОТ!$D$3,2)</f>
        <v>1481.05</v>
      </c>
      <c r="I224" s="190">
        <f>ROUND(H224*ФОТ!$E$3,1)</f>
        <v>2147.5</v>
      </c>
      <c r="J224" s="204"/>
    </row>
    <row r="225" spans="1:10" x14ac:dyDescent="0.2">
      <c r="A225" s="100"/>
      <c r="B225" s="6" t="s">
        <v>1452</v>
      </c>
      <c r="C225" s="62"/>
      <c r="D225" s="294" t="s">
        <v>2526</v>
      </c>
      <c r="E225" s="266">
        <f>VLOOKUP(D225,ФОТ!$B$3:$C$105,2,FALSE)</f>
        <v>144.41</v>
      </c>
      <c r="F225" s="154">
        <v>4.24</v>
      </c>
      <c r="G225" s="262">
        <f>ROUND(E225*F225,2)</f>
        <v>612.29999999999995</v>
      </c>
      <c r="H225" s="220">
        <f>ROUND(G225*ФОТ!$D$3,2)</f>
        <v>1631.17</v>
      </c>
      <c r="I225" s="190">
        <f>ROUND(H225*ФОТ!$E$3,1)</f>
        <v>2365.1999999999998</v>
      </c>
      <c r="J225" s="204"/>
    </row>
    <row r="226" spans="1:10" ht="15" x14ac:dyDescent="0.25">
      <c r="A226" s="100"/>
      <c r="B226" s="6"/>
      <c r="C226" s="62"/>
      <c r="D226" s="53"/>
      <c r="E226" s="266"/>
      <c r="F226" s="154"/>
      <c r="G226" s="262"/>
      <c r="H226" s="220"/>
      <c r="I226" s="242">
        <f>I224+I225</f>
        <v>4512.7</v>
      </c>
      <c r="J226" s="204"/>
    </row>
    <row r="227" spans="1:10" x14ac:dyDescent="0.2">
      <c r="A227" s="100"/>
      <c r="B227" s="6" t="s">
        <v>1448</v>
      </c>
      <c r="C227" s="62"/>
      <c r="D227" s="153"/>
      <c r="E227" s="62"/>
      <c r="F227" s="154"/>
      <c r="G227" s="39"/>
      <c r="H227" s="154"/>
      <c r="I227" s="202"/>
      <c r="J227" s="204"/>
    </row>
    <row r="228" spans="1:10" x14ac:dyDescent="0.2">
      <c r="A228" s="100"/>
      <c r="B228" s="6"/>
      <c r="C228" s="62"/>
      <c r="D228" s="153"/>
      <c r="E228" s="62"/>
      <c r="F228" s="154"/>
      <c r="G228" s="39"/>
      <c r="H228" s="154"/>
      <c r="I228" s="202"/>
      <c r="J228" s="204"/>
    </row>
    <row r="229" spans="1:10" x14ac:dyDescent="0.2">
      <c r="A229" s="100" t="s">
        <v>1453</v>
      </c>
      <c r="B229" s="57" t="s">
        <v>3638</v>
      </c>
      <c r="C229" s="62" t="s">
        <v>2219</v>
      </c>
      <c r="D229" s="294" t="s">
        <v>2525</v>
      </c>
      <c r="E229" s="266">
        <f>VLOOKUP(D229,ФОТ!$B$3:$C$105,2,FALSE)</f>
        <v>131.12</v>
      </c>
      <c r="F229" s="39">
        <v>6.26</v>
      </c>
      <c r="G229" s="262">
        <f>ROUND(E229*F229,2)</f>
        <v>820.81</v>
      </c>
      <c r="H229" s="220">
        <f>ROUND(G229*ФОТ!$D$3,2)</f>
        <v>2186.64</v>
      </c>
      <c r="I229" s="190">
        <f>ROUND(H229*ФОТ!$E$3,1)</f>
        <v>3170.6</v>
      </c>
      <c r="J229" s="204"/>
    </row>
    <row r="230" spans="1:10" x14ac:dyDescent="0.2">
      <c r="A230" s="100"/>
      <c r="B230" s="6" t="s">
        <v>1450</v>
      </c>
      <c r="C230" s="62"/>
      <c r="D230" s="153"/>
      <c r="E230" s="62"/>
      <c r="F230" s="55"/>
      <c r="G230" s="39"/>
      <c r="H230" s="154"/>
      <c r="I230" s="202"/>
      <c r="J230" s="204"/>
    </row>
    <row r="231" spans="1:10" x14ac:dyDescent="0.2">
      <c r="A231" s="100"/>
      <c r="B231" s="57"/>
      <c r="C231" s="62"/>
      <c r="D231" s="153"/>
      <c r="E231" s="62"/>
      <c r="F231" s="55"/>
      <c r="G231" s="39"/>
      <c r="H231" s="154"/>
      <c r="I231" s="202"/>
      <c r="J231" s="224"/>
    </row>
    <row r="232" spans="1:10" x14ac:dyDescent="0.2">
      <c r="A232" s="100" t="s">
        <v>1454</v>
      </c>
      <c r="B232" s="57" t="s">
        <v>1455</v>
      </c>
      <c r="C232" s="62" t="s">
        <v>131</v>
      </c>
      <c r="D232" s="294" t="s">
        <v>2525</v>
      </c>
      <c r="E232" s="266">
        <f>VLOOKUP(D232,ФОТ!$B$3:$C$105,2,FALSE)</f>
        <v>131.12</v>
      </c>
      <c r="F232" s="55">
        <v>6</v>
      </c>
      <c r="G232" s="262">
        <f>ROUND(E232*F232,2)</f>
        <v>786.72</v>
      </c>
      <c r="H232" s="220">
        <f>ROUND(G232*ФОТ!$D$3,2)</f>
        <v>2095.8200000000002</v>
      </c>
      <c r="I232" s="190">
        <f>ROUND(H232*ФОТ!$E$3,1)</f>
        <v>3038.9</v>
      </c>
      <c r="J232" s="224"/>
    </row>
    <row r="233" spans="1:10" x14ac:dyDescent="0.2">
      <c r="A233" s="100"/>
      <c r="B233" s="57"/>
      <c r="C233" s="62"/>
      <c r="D233" s="294" t="s">
        <v>2526</v>
      </c>
      <c r="E233" s="266">
        <f>VLOOKUP(D233,ФОТ!$B$3:$C$105,2,FALSE)</f>
        <v>144.41</v>
      </c>
      <c r="F233" s="55">
        <v>6</v>
      </c>
      <c r="G233" s="262">
        <f>ROUND(E233*F233,2)</f>
        <v>866.46</v>
      </c>
      <c r="H233" s="220">
        <f>ROUND(G233*ФОТ!$D$3,2)</f>
        <v>2308.25</v>
      </c>
      <c r="I233" s="190">
        <f>ROUND(H233*ФОТ!$E$3,1)</f>
        <v>3347</v>
      </c>
      <c r="J233" s="224"/>
    </row>
    <row r="234" spans="1:10" ht="15" x14ac:dyDescent="0.25">
      <c r="A234" s="100"/>
      <c r="B234" s="57"/>
      <c r="C234" s="62"/>
      <c r="D234" s="53"/>
      <c r="E234" s="266"/>
      <c r="F234" s="55"/>
      <c r="G234" s="262"/>
      <c r="H234" s="220"/>
      <c r="I234" s="242">
        <f>I232+I233</f>
        <v>6385.9</v>
      </c>
      <c r="J234" s="224"/>
    </row>
    <row r="235" spans="1:10" x14ac:dyDescent="0.2">
      <c r="A235" s="100"/>
      <c r="B235" s="57"/>
      <c r="C235" s="62"/>
      <c r="D235" s="153"/>
      <c r="E235" s="62"/>
      <c r="F235" s="55"/>
      <c r="G235" s="39"/>
      <c r="H235" s="154"/>
      <c r="I235" s="202"/>
      <c r="J235" s="224"/>
    </row>
    <row r="236" spans="1:10" ht="18" customHeight="1" x14ac:dyDescent="0.2">
      <c r="A236" s="100" t="s">
        <v>1456</v>
      </c>
      <c r="B236" s="57" t="s">
        <v>1457</v>
      </c>
      <c r="C236" s="62" t="s">
        <v>655</v>
      </c>
      <c r="D236" s="294" t="s">
        <v>2525</v>
      </c>
      <c r="E236" s="266">
        <f>VLOOKUP(D236,ФОТ!$B$3:$C$105,2,FALSE)</f>
        <v>131.12</v>
      </c>
      <c r="F236" s="55">
        <v>6</v>
      </c>
      <c r="G236" s="262">
        <f>ROUND(E236*F236,2)</f>
        <v>786.72</v>
      </c>
      <c r="H236" s="220">
        <f>ROUND(G236*ФОТ!$D$3,2)</f>
        <v>2095.8200000000002</v>
      </c>
      <c r="I236" s="190">
        <f>ROUND(H236*ФОТ!$E$3,1)</f>
        <v>3038.9</v>
      </c>
      <c r="J236" s="224"/>
    </row>
    <row r="237" spans="1:10" x14ac:dyDescent="0.2">
      <c r="A237" s="100"/>
      <c r="B237" s="57" t="s">
        <v>1458</v>
      </c>
      <c r="C237" s="62"/>
      <c r="D237" s="294" t="s">
        <v>2526</v>
      </c>
      <c r="E237" s="266">
        <f>VLOOKUP(D237,ФОТ!$B$3:$C$105,2,FALSE)</f>
        <v>144.41</v>
      </c>
      <c r="F237" s="55">
        <v>6</v>
      </c>
      <c r="G237" s="262">
        <f>ROUND(E237*F237,2)</f>
        <v>866.46</v>
      </c>
      <c r="H237" s="220">
        <f>ROUND(G237*ФОТ!$D$3,2)</f>
        <v>2308.25</v>
      </c>
      <c r="I237" s="190">
        <f>ROUND(H237*ФОТ!$E$3,1)</f>
        <v>3347</v>
      </c>
      <c r="J237" s="224"/>
    </row>
    <row r="238" spans="1:10" ht="15" x14ac:dyDescent="0.25">
      <c r="A238" s="100"/>
      <c r="B238" s="57"/>
      <c r="C238" s="62"/>
      <c r="D238" s="53"/>
      <c r="E238" s="266"/>
      <c r="F238" s="55"/>
      <c r="G238" s="262"/>
      <c r="H238" s="220"/>
      <c r="I238" s="242">
        <f>I236+I237</f>
        <v>6385.9</v>
      </c>
      <c r="J238" s="224"/>
    </row>
    <row r="239" spans="1:10" x14ac:dyDescent="0.2">
      <c r="A239" s="100"/>
      <c r="B239" s="57"/>
      <c r="C239" s="62"/>
      <c r="D239" s="153"/>
      <c r="E239" s="62"/>
      <c r="F239" s="55"/>
      <c r="G239" s="39"/>
      <c r="H239" s="154"/>
      <c r="I239" s="202"/>
      <c r="J239" s="224"/>
    </row>
    <row r="240" spans="1:10" x14ac:dyDescent="0.2">
      <c r="A240" s="100" t="s">
        <v>1459</v>
      </c>
      <c r="B240" s="57" t="s">
        <v>796</v>
      </c>
      <c r="C240" s="62" t="s">
        <v>2219</v>
      </c>
      <c r="D240" s="294" t="s">
        <v>2525</v>
      </c>
      <c r="E240" s="266">
        <f>VLOOKUP(D240,ФОТ!$B$3:$C$105,2,FALSE)</f>
        <v>131.12</v>
      </c>
      <c r="F240" s="55">
        <v>3</v>
      </c>
      <c r="G240" s="262">
        <f>ROUND(E240*F240,2)</f>
        <v>393.36</v>
      </c>
      <c r="H240" s="220">
        <f>ROUND(G240*ФОТ!$D$3,2)</f>
        <v>1047.9100000000001</v>
      </c>
      <c r="I240" s="190">
        <f>ROUND(H240*ФОТ!$E$3,1)</f>
        <v>1519.5</v>
      </c>
      <c r="J240" s="224"/>
    </row>
    <row r="241" spans="1:10" x14ac:dyDescent="0.2">
      <c r="A241" s="100"/>
      <c r="B241" s="57"/>
      <c r="C241" s="62"/>
      <c r="D241" s="294" t="s">
        <v>2526</v>
      </c>
      <c r="E241" s="266">
        <f>VLOOKUP(D241,ФОТ!$B$3:$C$105,2,FALSE)</f>
        <v>144.41</v>
      </c>
      <c r="F241" s="55">
        <v>3</v>
      </c>
      <c r="G241" s="262">
        <f>ROUND(E241*F241,2)</f>
        <v>433.23</v>
      </c>
      <c r="H241" s="220">
        <f>ROUND(G241*ФОТ!$D$3,2)</f>
        <v>1154.1199999999999</v>
      </c>
      <c r="I241" s="190">
        <f>ROUND(H241*ФОТ!$E$3,1)</f>
        <v>1673.5</v>
      </c>
      <c r="J241" s="224"/>
    </row>
    <row r="242" spans="1:10" ht="15" x14ac:dyDescent="0.25">
      <c r="A242" s="100"/>
      <c r="B242" s="57"/>
      <c r="C242" s="62"/>
      <c r="D242" s="294"/>
      <c r="E242" s="266"/>
      <c r="F242" s="55"/>
      <c r="G242" s="262"/>
      <c r="H242" s="220"/>
      <c r="I242" s="242">
        <f>I240+I241</f>
        <v>3193</v>
      </c>
      <c r="J242" s="224"/>
    </row>
    <row r="243" spans="1:10" x14ac:dyDescent="0.2">
      <c r="A243" s="100"/>
      <c r="B243" s="57"/>
      <c r="C243" s="62"/>
      <c r="D243" s="294"/>
      <c r="E243" s="62"/>
      <c r="F243" s="55"/>
      <c r="G243" s="39"/>
      <c r="H243" s="154"/>
      <c r="I243" s="202"/>
      <c r="J243" s="224"/>
    </row>
    <row r="244" spans="1:10" ht="25.5" x14ac:dyDescent="0.2">
      <c r="A244" s="100" t="s">
        <v>797</v>
      </c>
      <c r="B244" s="411" t="s">
        <v>3884</v>
      </c>
      <c r="C244" s="62" t="s">
        <v>2219</v>
      </c>
      <c r="D244" s="294" t="s">
        <v>2525</v>
      </c>
      <c r="E244" s="266">
        <f>VLOOKUP(D244,ФОТ!$B$3:$C$105,2,FALSE)</f>
        <v>131.12</v>
      </c>
      <c r="F244" s="55">
        <v>6</v>
      </c>
      <c r="G244" s="262">
        <f>ROUND(E244*F244,2)</f>
        <v>786.72</v>
      </c>
      <c r="H244" s="220">
        <f>ROUND(G244*ФОТ!$D$3,2)</f>
        <v>2095.8200000000002</v>
      </c>
      <c r="I244" s="190">
        <f>ROUND(H244*ФОТ!$E$3,1)</f>
        <v>3038.9</v>
      </c>
      <c r="J244" s="224"/>
    </row>
    <row r="245" spans="1:10" x14ac:dyDescent="0.2">
      <c r="A245" s="100"/>
      <c r="B245" s="57"/>
      <c r="C245" s="62"/>
      <c r="D245" s="294" t="s">
        <v>2526</v>
      </c>
      <c r="E245" s="266">
        <f>VLOOKUP(D245,ФОТ!$B$3:$C$105,2,FALSE)</f>
        <v>144.41</v>
      </c>
      <c r="F245" s="55">
        <v>6</v>
      </c>
      <c r="G245" s="262">
        <f>ROUND(E245*F245,2)</f>
        <v>866.46</v>
      </c>
      <c r="H245" s="220">
        <f>ROUND(G245*ФОТ!$D$3,2)</f>
        <v>2308.25</v>
      </c>
      <c r="I245" s="190">
        <f>ROUND(H245*ФОТ!$E$3,1)</f>
        <v>3347</v>
      </c>
      <c r="J245" s="224"/>
    </row>
    <row r="246" spans="1:10" ht="15" x14ac:dyDescent="0.25">
      <c r="A246" s="100"/>
      <c r="B246" s="57"/>
      <c r="C246" s="62"/>
      <c r="D246" s="294"/>
      <c r="E246" s="266"/>
      <c r="F246" s="55"/>
      <c r="G246" s="262"/>
      <c r="H246" s="220"/>
      <c r="I246" s="242">
        <f>I244+I245</f>
        <v>6385.9</v>
      </c>
      <c r="J246" s="224"/>
    </row>
    <row r="247" spans="1:10" x14ac:dyDescent="0.2">
      <c r="A247" s="100"/>
      <c r="B247" s="57"/>
      <c r="C247" s="62"/>
      <c r="D247" s="294"/>
      <c r="E247" s="62"/>
      <c r="F247" s="55"/>
      <c r="G247" s="39"/>
      <c r="H247" s="154"/>
      <c r="I247" s="202"/>
      <c r="J247" s="224"/>
    </row>
    <row r="248" spans="1:10" x14ac:dyDescent="0.2">
      <c r="A248" s="100" t="s">
        <v>798</v>
      </c>
      <c r="B248" s="57" t="s">
        <v>799</v>
      </c>
      <c r="C248" s="62" t="s">
        <v>2219</v>
      </c>
      <c r="D248" s="294" t="s">
        <v>2525</v>
      </c>
      <c r="E248" s="266">
        <f>VLOOKUP(D248,ФОТ!$B$3:$C$105,2,FALSE)</f>
        <v>131.12</v>
      </c>
      <c r="F248" s="55">
        <v>4.5</v>
      </c>
      <c r="G248" s="262">
        <f>ROUND(E248*F248,2)</f>
        <v>590.04</v>
      </c>
      <c r="H248" s="220">
        <f>ROUND(G248*ФОТ!$D$3,2)</f>
        <v>1571.87</v>
      </c>
      <c r="I248" s="190">
        <f>ROUND(H248*ФОТ!$E$3,1)</f>
        <v>2279.1999999999998</v>
      </c>
      <c r="J248" s="224"/>
    </row>
    <row r="249" spans="1:10" x14ac:dyDescent="0.2">
      <c r="A249" s="100"/>
      <c r="B249" s="57" t="s">
        <v>800</v>
      </c>
      <c r="C249" s="62"/>
      <c r="D249" s="294" t="s">
        <v>2526</v>
      </c>
      <c r="E249" s="266">
        <f>VLOOKUP(D249,ФОТ!$B$3:$C$105,2,FALSE)</f>
        <v>144.41</v>
      </c>
      <c r="F249" s="55">
        <v>4.5</v>
      </c>
      <c r="G249" s="262">
        <f>ROUND(E249*F249,2)</f>
        <v>649.85</v>
      </c>
      <c r="H249" s="220">
        <f>ROUND(G249*ФОТ!$D$3,2)</f>
        <v>1731.2</v>
      </c>
      <c r="I249" s="190">
        <f>ROUND(H249*ФОТ!$E$3,1)</f>
        <v>2510.1999999999998</v>
      </c>
      <c r="J249" s="224"/>
    </row>
    <row r="250" spans="1:10" ht="15" x14ac:dyDescent="0.25">
      <c r="A250" s="100"/>
      <c r="B250" s="57"/>
      <c r="C250" s="62"/>
      <c r="D250" s="53"/>
      <c r="E250" s="266"/>
      <c r="F250" s="55"/>
      <c r="G250" s="262"/>
      <c r="H250" s="220"/>
      <c r="I250" s="242">
        <f>I248+I249</f>
        <v>4789.3999999999996</v>
      </c>
      <c r="J250" s="224"/>
    </row>
    <row r="251" spans="1:10" x14ac:dyDescent="0.2">
      <c r="A251" s="100"/>
      <c r="B251" s="57"/>
      <c r="C251" s="62"/>
      <c r="D251" s="153"/>
      <c r="E251" s="62"/>
      <c r="F251" s="55"/>
      <c r="G251" s="39"/>
      <c r="H251" s="154"/>
      <c r="I251" s="202"/>
      <c r="J251" s="224"/>
    </row>
    <row r="252" spans="1:10" x14ac:dyDescent="0.2">
      <c r="A252" s="100" t="s">
        <v>801</v>
      </c>
      <c r="B252" s="57" t="s">
        <v>802</v>
      </c>
      <c r="C252" s="62" t="s">
        <v>3203</v>
      </c>
      <c r="D252" s="294" t="s">
        <v>2525</v>
      </c>
      <c r="E252" s="266">
        <f>VLOOKUP(D252,ФОТ!$B$3:$C$105,2,FALSE)</f>
        <v>131.12</v>
      </c>
      <c r="F252" s="55">
        <v>1.75</v>
      </c>
      <c r="G252" s="262">
        <f>ROUND(E252*F252,2)</f>
        <v>229.46</v>
      </c>
      <c r="H252" s="220">
        <f>ROUND(G252*ФОТ!$D$3,2)</f>
        <v>611.28</v>
      </c>
      <c r="I252" s="190">
        <f>ROUND(H252*ФОТ!$E$3,1)</f>
        <v>886.4</v>
      </c>
      <c r="J252" s="224"/>
    </row>
    <row r="253" spans="1:10" x14ac:dyDescent="0.2">
      <c r="A253" s="100"/>
      <c r="B253" s="57"/>
      <c r="C253" s="62"/>
      <c r="D253" s="294" t="s">
        <v>2526</v>
      </c>
      <c r="E253" s="266">
        <f>VLOOKUP(D253,ФОТ!$B$3:$C$105,2,FALSE)</f>
        <v>144.41</v>
      </c>
      <c r="F253" s="55">
        <v>1.75</v>
      </c>
      <c r="G253" s="262">
        <f>ROUND(E253*F253,2)</f>
        <v>252.72</v>
      </c>
      <c r="H253" s="220">
        <f>ROUND(G253*ФОТ!$D$3,2)</f>
        <v>673.25</v>
      </c>
      <c r="I253" s="190">
        <f>ROUND(H253*ФОТ!$E$3,1)</f>
        <v>976.2</v>
      </c>
      <c r="J253" s="224"/>
    </row>
    <row r="254" spans="1:10" ht="15" x14ac:dyDescent="0.25">
      <c r="A254" s="100"/>
      <c r="B254" s="57"/>
      <c r="C254" s="62"/>
      <c r="D254" s="294"/>
      <c r="E254" s="266"/>
      <c r="F254" s="55"/>
      <c r="G254" s="262"/>
      <c r="H254" s="220"/>
      <c r="I254" s="242">
        <f>I252+I253</f>
        <v>1862.6</v>
      </c>
      <c r="J254" s="224"/>
    </row>
    <row r="255" spans="1:10" x14ac:dyDescent="0.2">
      <c r="A255" s="100"/>
      <c r="B255" s="57"/>
      <c r="C255" s="62"/>
      <c r="D255" s="294"/>
      <c r="E255" s="62"/>
      <c r="F255" s="55"/>
      <c r="G255" s="39"/>
      <c r="H255" s="154"/>
      <c r="I255" s="202"/>
      <c r="J255" s="224"/>
    </row>
    <row r="256" spans="1:10" x14ac:dyDescent="0.2">
      <c r="A256" s="100"/>
      <c r="B256" s="57" t="s">
        <v>803</v>
      </c>
      <c r="C256" s="62" t="s">
        <v>2219</v>
      </c>
      <c r="D256" s="294" t="s">
        <v>2525</v>
      </c>
      <c r="E256" s="266">
        <f>VLOOKUP(D256,ФОТ!$B$3:$C$105,2,FALSE)</f>
        <v>131.12</v>
      </c>
      <c r="F256" s="55">
        <v>2</v>
      </c>
      <c r="G256" s="262">
        <f>ROUND(E256*F256,2)</f>
        <v>262.24</v>
      </c>
      <c r="H256" s="220">
        <f>ROUND(G256*ФОТ!$D$3,2)</f>
        <v>698.61</v>
      </c>
      <c r="I256" s="190">
        <f>ROUND(H256*ФОТ!$E$3,1)</f>
        <v>1013</v>
      </c>
      <c r="J256" s="224"/>
    </row>
    <row r="257" spans="1:10" x14ac:dyDescent="0.2">
      <c r="A257" s="100"/>
      <c r="B257" s="57"/>
      <c r="C257" s="62"/>
      <c r="D257" s="294" t="s">
        <v>2526</v>
      </c>
      <c r="E257" s="266">
        <f>VLOOKUP(D257,ФОТ!$B$3:$C$105,2,FALSE)</f>
        <v>144.41</v>
      </c>
      <c r="F257" s="55">
        <v>2</v>
      </c>
      <c r="G257" s="262">
        <f>ROUND(E257*F257,2)</f>
        <v>288.82</v>
      </c>
      <c r="H257" s="220">
        <f>ROUND(G257*ФОТ!$D$3,2)</f>
        <v>769.42</v>
      </c>
      <c r="I257" s="190">
        <f>ROUND(H257*ФОТ!$E$3,1)</f>
        <v>1115.7</v>
      </c>
      <c r="J257" s="224"/>
    </row>
    <row r="258" spans="1:10" ht="15" x14ac:dyDescent="0.25">
      <c r="A258" s="100"/>
      <c r="B258" s="57"/>
      <c r="C258" s="62"/>
      <c r="D258" s="53"/>
      <c r="E258" s="266"/>
      <c r="F258" s="55"/>
      <c r="G258" s="262"/>
      <c r="H258" s="220"/>
      <c r="I258" s="242">
        <f>I256+I257</f>
        <v>2128.6999999999998</v>
      </c>
      <c r="J258" s="224"/>
    </row>
    <row r="259" spans="1:10" x14ac:dyDescent="0.2">
      <c r="A259" s="100"/>
      <c r="B259" s="57"/>
      <c r="C259" s="62"/>
      <c r="D259" s="153"/>
      <c r="E259" s="62"/>
      <c r="F259" s="55"/>
      <c r="G259" s="39"/>
      <c r="H259" s="154"/>
      <c r="I259" s="202"/>
      <c r="J259" s="224"/>
    </row>
    <row r="260" spans="1:10" x14ac:dyDescent="0.2">
      <c r="A260" s="100"/>
      <c r="B260" s="57" t="s">
        <v>804</v>
      </c>
      <c r="C260" s="62" t="s">
        <v>2219</v>
      </c>
      <c r="D260" s="294" t="s">
        <v>2525</v>
      </c>
      <c r="E260" s="266">
        <f>VLOOKUP(D260,ФОТ!$B$3:$C$105,2,FALSE)</f>
        <v>131.12</v>
      </c>
      <c r="F260" s="55">
        <v>4</v>
      </c>
      <c r="G260" s="262">
        <f>ROUND(E260*F260,2)</f>
        <v>524.48</v>
      </c>
      <c r="H260" s="220">
        <f>ROUND(G260*ФОТ!$D$3,2)</f>
        <v>1397.21</v>
      </c>
      <c r="I260" s="190">
        <f>ROUND(H260*ФОТ!$E$3,1)</f>
        <v>2026</v>
      </c>
      <c r="J260" s="224"/>
    </row>
    <row r="261" spans="1:10" x14ac:dyDescent="0.2">
      <c r="A261" s="100"/>
      <c r="B261" s="57"/>
      <c r="C261" s="62"/>
      <c r="D261" s="294" t="s">
        <v>2526</v>
      </c>
      <c r="E261" s="266">
        <f>VLOOKUP(D261,ФОТ!$B$3:$C$105,2,FALSE)</f>
        <v>144.41</v>
      </c>
      <c r="F261" s="55">
        <v>4</v>
      </c>
      <c r="G261" s="262">
        <f>ROUND(E261*F261,2)</f>
        <v>577.64</v>
      </c>
      <c r="H261" s="220">
        <f>ROUND(G261*ФОТ!$D$3,2)</f>
        <v>1538.83</v>
      </c>
      <c r="I261" s="190">
        <f>ROUND(H261*ФОТ!$E$3,1)</f>
        <v>2231.3000000000002</v>
      </c>
      <c r="J261" s="224"/>
    </row>
    <row r="262" spans="1:10" ht="15" x14ac:dyDescent="0.25">
      <c r="A262" s="100"/>
      <c r="B262" s="57"/>
      <c r="C262" s="62"/>
      <c r="D262" s="53"/>
      <c r="E262" s="266"/>
      <c r="F262" s="55"/>
      <c r="G262" s="262"/>
      <c r="H262" s="220"/>
      <c r="I262" s="242">
        <f>I260+I261</f>
        <v>4257.3</v>
      </c>
      <c r="J262" s="224"/>
    </row>
    <row r="263" spans="1:10" x14ac:dyDescent="0.2">
      <c r="A263" s="100"/>
      <c r="B263" s="57"/>
      <c r="C263" s="62"/>
      <c r="D263" s="153"/>
      <c r="E263" s="62"/>
      <c r="F263" s="55"/>
      <c r="G263" s="39"/>
      <c r="H263" s="154"/>
      <c r="I263" s="202"/>
      <c r="J263" s="224"/>
    </row>
    <row r="264" spans="1:10" x14ac:dyDescent="0.2">
      <c r="A264" s="100"/>
      <c r="B264" s="57" t="s">
        <v>805</v>
      </c>
      <c r="C264" s="62" t="s">
        <v>2219</v>
      </c>
      <c r="D264" s="294" t="s">
        <v>2525</v>
      </c>
      <c r="E264" s="266">
        <f>VLOOKUP(D264,ФОТ!$B$3:$C$105,2,FALSE)</f>
        <v>131.12</v>
      </c>
      <c r="F264" s="55">
        <v>6</v>
      </c>
      <c r="G264" s="262">
        <f>ROUND(E264*F264,2)</f>
        <v>786.72</v>
      </c>
      <c r="H264" s="220">
        <f>ROUND(G264*ФОТ!$D$3,2)</f>
        <v>2095.8200000000002</v>
      </c>
      <c r="I264" s="190">
        <f>ROUND(H264*ФОТ!$E$3,1)</f>
        <v>3038.9</v>
      </c>
      <c r="J264" s="224"/>
    </row>
    <row r="265" spans="1:10" x14ac:dyDescent="0.2">
      <c r="A265" s="100"/>
      <c r="B265" s="57"/>
      <c r="C265" s="62"/>
      <c r="D265" s="294" t="s">
        <v>2526</v>
      </c>
      <c r="E265" s="266">
        <f>VLOOKUP(D265,ФОТ!$B$3:$C$105,2,FALSE)</f>
        <v>144.41</v>
      </c>
      <c r="F265" s="55">
        <v>6</v>
      </c>
      <c r="G265" s="262">
        <f>ROUND(E265*F265,2)</f>
        <v>866.46</v>
      </c>
      <c r="H265" s="220">
        <f>ROUND(G265*ФОТ!$D$3,2)</f>
        <v>2308.25</v>
      </c>
      <c r="I265" s="190">
        <f>ROUND(H265*ФОТ!$E$3,1)</f>
        <v>3347</v>
      </c>
      <c r="J265" s="224"/>
    </row>
    <row r="266" spans="1:10" ht="15" x14ac:dyDescent="0.25">
      <c r="A266" s="100"/>
      <c r="B266" s="57"/>
      <c r="C266" s="62"/>
      <c r="D266" s="53"/>
      <c r="E266" s="266"/>
      <c r="F266" s="55"/>
      <c r="G266" s="262"/>
      <c r="H266" s="220"/>
      <c r="I266" s="242">
        <f>I264+I265</f>
        <v>6385.9</v>
      </c>
      <c r="J266" s="224"/>
    </row>
    <row r="267" spans="1:10" x14ac:dyDescent="0.2">
      <c r="A267" s="100"/>
      <c r="B267" s="57"/>
      <c r="C267" s="62"/>
      <c r="D267" s="153"/>
      <c r="E267" s="62"/>
      <c r="F267" s="55"/>
      <c r="G267" s="39"/>
      <c r="H267" s="154"/>
      <c r="I267" s="202"/>
      <c r="J267" s="224"/>
    </row>
    <row r="268" spans="1:10" x14ac:dyDescent="0.2">
      <c r="A268" s="100"/>
      <c r="B268" s="57" t="s">
        <v>806</v>
      </c>
      <c r="C268" s="62" t="s">
        <v>2219</v>
      </c>
      <c r="D268" s="294" t="s">
        <v>2525</v>
      </c>
      <c r="E268" s="266">
        <f>VLOOKUP(D268,ФОТ!$B$3:$C$105,2,FALSE)</f>
        <v>131.12</v>
      </c>
      <c r="F268" s="55">
        <v>8</v>
      </c>
      <c r="G268" s="262">
        <f>ROUND(E268*F268,2)</f>
        <v>1048.96</v>
      </c>
      <c r="H268" s="220">
        <f>ROUND(G268*ФОТ!$D$3,2)</f>
        <v>2794.43</v>
      </c>
      <c r="I268" s="190">
        <f>ROUND(H268*ФОТ!$E$3,1)</f>
        <v>4051.9</v>
      </c>
      <c r="J268" s="224"/>
    </row>
    <row r="269" spans="1:10" x14ac:dyDescent="0.2">
      <c r="A269" s="100"/>
      <c r="B269" s="57"/>
      <c r="C269" s="62"/>
      <c r="D269" s="294" t="s">
        <v>2526</v>
      </c>
      <c r="E269" s="266">
        <f>VLOOKUP(D269,ФОТ!$B$3:$C$105,2,FALSE)</f>
        <v>144.41</v>
      </c>
      <c r="F269" s="55">
        <v>8</v>
      </c>
      <c r="G269" s="262">
        <f>ROUND(E269*F269,2)</f>
        <v>1155.28</v>
      </c>
      <c r="H269" s="220">
        <f>ROUND(G269*ФОТ!$D$3,2)</f>
        <v>3077.67</v>
      </c>
      <c r="I269" s="190">
        <f>ROUND(H269*ФОТ!$E$3,1)</f>
        <v>4462.6000000000004</v>
      </c>
      <c r="J269" s="224"/>
    </row>
    <row r="270" spans="1:10" ht="15" x14ac:dyDescent="0.25">
      <c r="A270" s="100"/>
      <c r="B270" s="57"/>
      <c r="C270" s="62"/>
      <c r="D270" s="53"/>
      <c r="E270" s="266"/>
      <c r="F270" s="55"/>
      <c r="G270" s="262"/>
      <c r="H270" s="220"/>
      <c r="I270" s="242">
        <f>I268+I269</f>
        <v>8514.5</v>
      </c>
      <c r="J270" s="224"/>
    </row>
    <row r="271" spans="1:10" x14ac:dyDescent="0.2">
      <c r="A271" s="100"/>
      <c r="B271" s="57"/>
      <c r="C271" s="62"/>
      <c r="D271" s="153"/>
      <c r="E271" s="62"/>
      <c r="F271" s="55"/>
      <c r="G271" s="39"/>
      <c r="H271" s="154"/>
      <c r="I271" s="202"/>
      <c r="J271" s="224"/>
    </row>
    <row r="272" spans="1:10" x14ac:dyDescent="0.2">
      <c r="A272" s="100"/>
      <c r="B272" s="57" t="s">
        <v>807</v>
      </c>
      <c r="C272" s="62" t="s">
        <v>2219</v>
      </c>
      <c r="D272" s="294" t="s">
        <v>2525</v>
      </c>
      <c r="E272" s="266">
        <f>VLOOKUP(D272,ФОТ!$B$3:$C$105,2,FALSE)</f>
        <v>131.12</v>
      </c>
      <c r="F272" s="55">
        <v>10</v>
      </c>
      <c r="G272" s="262">
        <f>ROUND(E272*F272,2)</f>
        <v>1311.2</v>
      </c>
      <c r="H272" s="220">
        <f>ROUND(G272*ФОТ!$D$3,2)</f>
        <v>3493.04</v>
      </c>
      <c r="I272" s="190">
        <f>ROUND(H272*ФОТ!$E$3,1)</f>
        <v>5064.8999999999996</v>
      </c>
      <c r="J272" s="224"/>
    </row>
    <row r="273" spans="1:10" x14ac:dyDescent="0.2">
      <c r="A273" s="100"/>
      <c r="B273" s="57"/>
      <c r="C273" s="62"/>
      <c r="D273" s="294" t="s">
        <v>2526</v>
      </c>
      <c r="E273" s="266">
        <f>VLOOKUP(D273,ФОТ!$B$3:$C$105,2,FALSE)</f>
        <v>144.41</v>
      </c>
      <c r="F273" s="55">
        <v>10</v>
      </c>
      <c r="G273" s="262">
        <f>ROUND(E273*F273,2)</f>
        <v>1444.1</v>
      </c>
      <c r="H273" s="220">
        <f>ROUND(G273*ФОТ!$D$3,2)</f>
        <v>3847.08</v>
      </c>
      <c r="I273" s="190">
        <f>ROUND(H273*ФОТ!$E$3,1)</f>
        <v>5578.3</v>
      </c>
      <c r="J273" s="224"/>
    </row>
    <row r="274" spans="1:10" ht="15" x14ac:dyDescent="0.25">
      <c r="A274" s="100"/>
      <c r="B274" s="57"/>
      <c r="C274" s="62"/>
      <c r="D274" s="53"/>
      <c r="E274" s="266"/>
      <c r="F274" s="55"/>
      <c r="G274" s="262"/>
      <c r="H274" s="220"/>
      <c r="I274" s="242">
        <f>I272+I273</f>
        <v>10643.2</v>
      </c>
      <c r="J274" s="224"/>
    </row>
    <row r="275" spans="1:10" x14ac:dyDescent="0.2">
      <c r="A275" s="100"/>
      <c r="B275" s="57"/>
      <c r="C275" s="62"/>
      <c r="D275" s="153"/>
      <c r="E275" s="62"/>
      <c r="F275" s="55"/>
      <c r="G275" s="39"/>
      <c r="H275" s="154"/>
      <c r="I275" s="202"/>
      <c r="J275" s="224"/>
    </row>
    <row r="276" spans="1:10" x14ac:dyDescent="0.2">
      <c r="A276" s="100"/>
      <c r="B276" s="57" t="s">
        <v>808</v>
      </c>
      <c r="C276" s="62" t="s">
        <v>2219</v>
      </c>
      <c r="D276" s="294" t="s">
        <v>2525</v>
      </c>
      <c r="E276" s="266">
        <f>VLOOKUP(D276,ФОТ!$B$3:$C$105,2,FALSE)</f>
        <v>131.12</v>
      </c>
      <c r="F276" s="55">
        <v>14</v>
      </c>
      <c r="G276" s="262">
        <f>ROUND(E276*F276,2)</f>
        <v>1835.68</v>
      </c>
      <c r="H276" s="220">
        <f>ROUND(G276*ФОТ!$D$3,2)</f>
        <v>4890.25</v>
      </c>
      <c r="I276" s="190">
        <f>ROUND(H276*ФОТ!$E$3,1)</f>
        <v>7090.9</v>
      </c>
      <c r="J276" s="224"/>
    </row>
    <row r="277" spans="1:10" x14ac:dyDescent="0.2">
      <c r="A277" s="100"/>
      <c r="B277" s="57"/>
      <c r="C277" s="62"/>
      <c r="D277" s="294" t="s">
        <v>2526</v>
      </c>
      <c r="E277" s="266">
        <f>VLOOKUP(D277,ФОТ!$B$3:$C$105,2,FALSE)</f>
        <v>144.41</v>
      </c>
      <c r="F277" s="55">
        <v>14</v>
      </c>
      <c r="G277" s="262">
        <f>ROUND(E277*F277,2)</f>
        <v>2021.74</v>
      </c>
      <c r="H277" s="220">
        <f>ROUND(G277*ФОТ!$D$3,2)</f>
        <v>5385.92</v>
      </c>
      <c r="I277" s="190">
        <f>ROUND(H277*ФОТ!$E$3,1)</f>
        <v>7809.6</v>
      </c>
      <c r="J277" s="224"/>
    </row>
    <row r="278" spans="1:10" ht="15" x14ac:dyDescent="0.25">
      <c r="A278" s="100"/>
      <c r="B278" s="57"/>
      <c r="C278" s="62"/>
      <c r="D278" s="53"/>
      <c r="E278" s="266"/>
      <c r="F278" s="55"/>
      <c r="G278" s="262"/>
      <c r="H278" s="220"/>
      <c r="I278" s="242">
        <f>I276+I277</f>
        <v>14900.5</v>
      </c>
      <c r="J278" s="224"/>
    </row>
    <row r="279" spans="1:10" x14ac:dyDescent="0.2">
      <c r="A279" s="100"/>
      <c r="B279" s="57"/>
      <c r="C279" s="62"/>
      <c r="D279" s="153"/>
      <c r="E279" s="62"/>
      <c r="F279" s="55"/>
      <c r="G279" s="39"/>
      <c r="H279" s="154"/>
      <c r="I279" s="202"/>
      <c r="J279" s="224"/>
    </row>
    <row r="280" spans="1:10" x14ac:dyDescent="0.2">
      <c r="A280" s="100" t="s">
        <v>809</v>
      </c>
      <c r="B280" s="57" t="s">
        <v>810</v>
      </c>
      <c r="C280" s="62"/>
      <c r="D280" s="153"/>
      <c r="E280" s="62"/>
      <c r="F280" s="55"/>
      <c r="G280" s="42"/>
      <c r="H280" s="56"/>
      <c r="I280" s="225"/>
      <c r="J280" s="224"/>
    </row>
    <row r="281" spans="1:10" x14ac:dyDescent="0.2">
      <c r="A281" s="100"/>
      <c r="B281" s="6" t="s">
        <v>811</v>
      </c>
      <c r="C281" s="62" t="s">
        <v>812</v>
      </c>
      <c r="D281" s="294" t="s">
        <v>2524</v>
      </c>
      <c r="E281" s="266">
        <f>VLOOKUP(D281,ФОТ!$B$3:$C$105,2,FALSE)</f>
        <v>113.69</v>
      </c>
      <c r="F281" s="39">
        <v>0.6</v>
      </c>
      <c r="G281" s="262">
        <f>ROUND(E281*F281,2)</f>
        <v>68.209999999999994</v>
      </c>
      <c r="H281" s="220">
        <f>ROUND(G281*ФОТ!$D$3,2)</f>
        <v>181.71</v>
      </c>
      <c r="I281" s="190">
        <f>ROUND(H281*ФОТ!$E$3,1)</f>
        <v>263.5</v>
      </c>
      <c r="J281" s="224"/>
    </row>
    <row r="282" spans="1:10" x14ac:dyDescent="0.2">
      <c r="A282" s="100"/>
      <c r="B282" s="57" t="s">
        <v>813</v>
      </c>
      <c r="C282" s="62" t="s">
        <v>2219</v>
      </c>
      <c r="D282" s="294" t="s">
        <v>2524</v>
      </c>
      <c r="E282" s="266">
        <f>VLOOKUP(D282,ФОТ!$B$3:$C$105,2,FALSE)</f>
        <v>113.69</v>
      </c>
      <c r="F282" s="55">
        <v>1.1100000000000001</v>
      </c>
      <c r="G282" s="262">
        <f>ROUND(E282*F282,2)</f>
        <v>126.2</v>
      </c>
      <c r="H282" s="220">
        <f>ROUND(G282*ФОТ!$D$3,2)</f>
        <v>336.2</v>
      </c>
      <c r="I282" s="190">
        <f>ROUND(H282*ФОТ!$E$3,1)</f>
        <v>487.5</v>
      </c>
      <c r="J282" s="224"/>
    </row>
    <row r="283" spans="1:10" x14ac:dyDescent="0.2">
      <c r="A283" s="100"/>
      <c r="B283" s="6" t="s">
        <v>814</v>
      </c>
      <c r="C283" s="62" t="s">
        <v>2219</v>
      </c>
      <c r="D283" s="294" t="s">
        <v>2524</v>
      </c>
      <c r="E283" s="266">
        <f>VLOOKUP(D283,ФОТ!$B$3:$C$105,2,FALSE)</f>
        <v>113.69</v>
      </c>
      <c r="F283" s="39">
        <v>1.61</v>
      </c>
      <c r="G283" s="262">
        <f>ROUND(E283*F283,2)</f>
        <v>183.04</v>
      </c>
      <c r="H283" s="220">
        <f>ROUND(G283*ФОТ!$D$3,2)</f>
        <v>487.62</v>
      </c>
      <c r="I283" s="190">
        <f>ROUND(H283*ФОТ!$E$3,1)</f>
        <v>707</v>
      </c>
      <c r="J283" s="224"/>
    </row>
    <row r="284" spans="1:10" x14ac:dyDescent="0.2">
      <c r="A284" s="100"/>
      <c r="B284" s="6"/>
      <c r="C284" s="62"/>
      <c r="D284" s="153"/>
      <c r="E284" s="62"/>
      <c r="F284" s="55"/>
      <c r="G284" s="42"/>
      <c r="H284" s="56"/>
      <c r="I284" s="225"/>
      <c r="J284" s="224"/>
    </row>
    <row r="285" spans="1:10" ht="18" customHeight="1" x14ac:dyDescent="0.2">
      <c r="A285" s="100" t="s">
        <v>815</v>
      </c>
      <c r="B285" s="57" t="s">
        <v>816</v>
      </c>
      <c r="C285" s="62" t="s">
        <v>1581</v>
      </c>
      <c r="D285" s="294" t="s">
        <v>2525</v>
      </c>
      <c r="E285" s="266">
        <f>VLOOKUP(D285,ФОТ!$B$3:$C$105,2,FALSE)</f>
        <v>131.12</v>
      </c>
      <c r="F285" s="55">
        <v>2.0299999999999998</v>
      </c>
      <c r="G285" s="262">
        <f>ROUND(E285*F285,2)</f>
        <v>266.17</v>
      </c>
      <c r="H285" s="220">
        <f>ROUND(G285*ФОТ!$D$3,2)</f>
        <v>709.08</v>
      </c>
      <c r="I285" s="190">
        <f>ROUND(H285*ФОТ!$E$3,1)</f>
        <v>1028.2</v>
      </c>
      <c r="J285" s="224"/>
    </row>
    <row r="286" spans="1:10" x14ac:dyDescent="0.2">
      <c r="A286" s="100"/>
      <c r="B286" s="6"/>
      <c r="C286" s="62"/>
      <c r="D286" s="153"/>
      <c r="E286" s="62"/>
      <c r="F286" s="39"/>
      <c r="G286" s="42"/>
      <c r="H286" s="56"/>
      <c r="I286" s="225"/>
      <c r="J286" s="224"/>
    </row>
    <row r="287" spans="1:10" x14ac:dyDescent="0.2">
      <c r="A287" s="100" t="s">
        <v>817</v>
      </c>
      <c r="B287" s="57" t="s">
        <v>818</v>
      </c>
      <c r="C287" s="62" t="s">
        <v>3504</v>
      </c>
      <c r="D287" s="294" t="s">
        <v>2525</v>
      </c>
      <c r="E287" s="266">
        <f>VLOOKUP(D287,ФОТ!$B$3:$C$105,2,FALSE)</f>
        <v>131.12</v>
      </c>
      <c r="F287" s="55">
        <v>5.63</v>
      </c>
      <c r="G287" s="262">
        <f>ROUND(E287*F287,2)</f>
        <v>738.21</v>
      </c>
      <c r="H287" s="220">
        <f>ROUND(G287*ФОТ!$D$3,2)</f>
        <v>1966.59</v>
      </c>
      <c r="I287" s="190">
        <f>ROUND(H287*ФОТ!$E$3,1)</f>
        <v>2851.6</v>
      </c>
      <c r="J287" s="224"/>
    </row>
    <row r="288" spans="1:10" x14ac:dyDescent="0.2">
      <c r="A288" s="100"/>
      <c r="B288" s="6" t="s">
        <v>819</v>
      </c>
      <c r="C288" s="62"/>
      <c r="D288" s="153"/>
      <c r="E288" s="62"/>
      <c r="F288" s="39"/>
      <c r="G288" s="39"/>
      <c r="H288" s="154"/>
      <c r="I288" s="202"/>
      <c r="J288" s="224"/>
    </row>
    <row r="289" spans="1:10" x14ac:dyDescent="0.2">
      <c r="A289" s="100"/>
      <c r="B289" s="57"/>
      <c r="C289" s="62"/>
      <c r="D289" s="53"/>
      <c r="E289" s="62"/>
      <c r="F289" s="39"/>
      <c r="G289" s="42"/>
      <c r="H289" s="56"/>
      <c r="I289" s="225"/>
      <c r="J289" s="224"/>
    </row>
    <row r="290" spans="1:10" x14ac:dyDescent="0.2">
      <c r="A290" s="100" t="s">
        <v>820</v>
      </c>
      <c r="B290" s="57" t="s">
        <v>821</v>
      </c>
      <c r="C290" s="62"/>
      <c r="D290" s="53"/>
      <c r="E290" s="62"/>
      <c r="F290" s="39"/>
      <c r="G290" s="42"/>
      <c r="H290" s="56"/>
      <c r="I290" s="225"/>
      <c r="J290" s="224"/>
    </row>
    <row r="291" spans="1:10" x14ac:dyDescent="0.2">
      <c r="A291" s="100"/>
      <c r="B291" s="335" t="s">
        <v>822</v>
      </c>
      <c r="C291" s="62" t="s">
        <v>2464</v>
      </c>
      <c r="D291" s="294" t="s">
        <v>2524</v>
      </c>
      <c r="E291" s="266">
        <f>VLOOKUP(D291,ФОТ!$B$3:$C$105,2,FALSE)</f>
        <v>113.69</v>
      </c>
      <c r="F291" s="39">
        <v>2.29</v>
      </c>
      <c r="G291" s="262">
        <f>ROUND(E291*F291,2)</f>
        <v>260.35000000000002</v>
      </c>
      <c r="H291" s="220">
        <f>ROUND(G291*ФОТ!$D$3,2)</f>
        <v>693.57</v>
      </c>
      <c r="I291" s="190">
        <f>ROUND(H291*ФОТ!$E$3,1)</f>
        <v>1005.7</v>
      </c>
      <c r="J291" s="224"/>
    </row>
    <row r="292" spans="1:10" x14ac:dyDescent="0.2">
      <c r="A292" s="100"/>
      <c r="B292" s="442" t="s">
        <v>823</v>
      </c>
      <c r="C292" s="62" t="s">
        <v>2219</v>
      </c>
      <c r="D292" s="294" t="s">
        <v>2524</v>
      </c>
      <c r="E292" s="266">
        <f>VLOOKUP(D292,ФОТ!$B$3:$C$105,2,FALSE)</f>
        <v>113.69</v>
      </c>
      <c r="F292" s="55">
        <v>2.86</v>
      </c>
      <c r="G292" s="262">
        <f>ROUND(E292*F292,2)</f>
        <v>325.14999999999998</v>
      </c>
      <c r="H292" s="220">
        <f>ROUND(G292*ФОТ!$D$3,2)</f>
        <v>866.2</v>
      </c>
      <c r="I292" s="190">
        <f>ROUND(H292*ФОТ!$E$3,1)</f>
        <v>1256</v>
      </c>
      <c r="J292" s="224"/>
    </row>
    <row r="293" spans="1:10" x14ac:dyDescent="0.2">
      <c r="A293" s="100"/>
      <c r="B293" s="347" t="s">
        <v>3766</v>
      </c>
      <c r="C293" s="62" t="s">
        <v>2219</v>
      </c>
      <c r="D293" s="294" t="s">
        <v>2524</v>
      </c>
      <c r="E293" s="266">
        <f>VLOOKUP(D293,ФОТ!$B$3:$C$105,2,FALSE)</f>
        <v>113.69</v>
      </c>
      <c r="F293" s="39">
        <v>3.44</v>
      </c>
      <c r="G293" s="262">
        <f>ROUND(E293*F293,2)</f>
        <v>391.09</v>
      </c>
      <c r="H293" s="220">
        <f>ROUND(G293*ФОТ!$D$3,2)</f>
        <v>1041.8599999999999</v>
      </c>
      <c r="I293" s="190">
        <f>ROUND(H293*ФОТ!$E$3,1)</f>
        <v>1510.7</v>
      </c>
      <c r="J293" s="224"/>
    </row>
    <row r="294" spans="1:10" x14ac:dyDescent="0.2">
      <c r="A294" s="100"/>
      <c r="B294" s="442" t="s">
        <v>3767</v>
      </c>
      <c r="C294" s="62" t="s">
        <v>2219</v>
      </c>
      <c r="D294" s="294" t="s">
        <v>2524</v>
      </c>
      <c r="E294" s="266">
        <f>VLOOKUP(D294,ФОТ!$B$3:$C$105,2,FALSE)</f>
        <v>113.69</v>
      </c>
      <c r="F294" s="55">
        <v>4.0199999999999996</v>
      </c>
      <c r="G294" s="262">
        <f>ROUND(E294*F294,2)</f>
        <v>457.03</v>
      </c>
      <c r="H294" s="220">
        <f>ROUND(G294*ФОТ!$D$3,2)</f>
        <v>1217.53</v>
      </c>
      <c r="I294" s="190">
        <f>ROUND(H294*ФОТ!$E$3,1)</f>
        <v>1765.4</v>
      </c>
      <c r="J294" s="224"/>
    </row>
    <row r="295" spans="1:10" x14ac:dyDescent="0.2">
      <c r="A295" s="100"/>
      <c r="B295" s="57"/>
      <c r="C295" s="62"/>
      <c r="D295" s="153"/>
      <c r="E295" s="62"/>
      <c r="F295" s="55"/>
      <c r="G295" s="39"/>
      <c r="H295" s="154"/>
      <c r="I295" s="202"/>
      <c r="J295" s="224"/>
    </row>
    <row r="296" spans="1:10" x14ac:dyDescent="0.2">
      <c r="A296" s="100" t="s">
        <v>3768</v>
      </c>
      <c r="B296" s="6" t="s">
        <v>3769</v>
      </c>
      <c r="C296" s="62"/>
      <c r="D296" s="153"/>
      <c r="E296" s="62"/>
      <c r="F296" s="154"/>
      <c r="G296" s="42"/>
      <c r="H296" s="56"/>
      <c r="I296" s="225"/>
      <c r="J296" s="224"/>
    </row>
    <row r="297" spans="1:10" x14ac:dyDescent="0.2">
      <c r="A297" s="100"/>
      <c r="B297" s="57" t="s">
        <v>3770</v>
      </c>
      <c r="C297" s="62" t="s">
        <v>3203</v>
      </c>
      <c r="D297" s="294" t="s">
        <v>2524</v>
      </c>
      <c r="E297" s="266">
        <f>VLOOKUP(D297,ФОТ!$B$3:$C$105,2,FALSE)</f>
        <v>113.69</v>
      </c>
      <c r="F297" s="154">
        <v>2.76</v>
      </c>
      <c r="G297" s="262">
        <f>ROUND(E297*F297,2)</f>
        <v>313.77999999999997</v>
      </c>
      <c r="H297" s="220">
        <f>ROUND(G297*ФОТ!$D$3,2)</f>
        <v>835.91</v>
      </c>
      <c r="I297" s="190">
        <f>ROUND(H297*ФОТ!$E$3,1)</f>
        <v>1212.0999999999999</v>
      </c>
      <c r="J297" s="224"/>
    </row>
    <row r="298" spans="1:10" x14ac:dyDescent="0.2">
      <c r="A298" s="100"/>
      <c r="B298" s="442" t="s">
        <v>3771</v>
      </c>
      <c r="C298" s="62" t="s">
        <v>2219</v>
      </c>
      <c r="D298" s="294" t="s">
        <v>2524</v>
      </c>
      <c r="E298" s="266">
        <f>VLOOKUP(D298,ФОТ!$B$3:$C$105,2,FALSE)</f>
        <v>113.69</v>
      </c>
      <c r="F298" s="39">
        <v>4.12</v>
      </c>
      <c r="G298" s="262">
        <f>ROUND(E298*F298,2)</f>
        <v>468.4</v>
      </c>
      <c r="H298" s="220">
        <f>ROUND(G298*ФОТ!$D$3,2)</f>
        <v>1247.82</v>
      </c>
      <c r="I298" s="190">
        <f>ROUND(H298*ФОТ!$E$3,1)</f>
        <v>1809.3</v>
      </c>
      <c r="J298" s="224"/>
    </row>
    <row r="299" spans="1:10" x14ac:dyDescent="0.2">
      <c r="A299" s="100"/>
      <c r="B299" s="347" t="s">
        <v>3772</v>
      </c>
      <c r="C299" s="62" t="s">
        <v>2219</v>
      </c>
      <c r="D299" s="294" t="s">
        <v>2524</v>
      </c>
      <c r="E299" s="266">
        <f>VLOOKUP(D299,ФОТ!$B$3:$C$105,2,FALSE)</f>
        <v>113.69</v>
      </c>
      <c r="F299" s="55">
        <v>5.47</v>
      </c>
      <c r="G299" s="262">
        <f>ROUND(E299*F299,2)</f>
        <v>621.88</v>
      </c>
      <c r="H299" s="220">
        <f>ROUND(G299*ФОТ!$D$3,2)</f>
        <v>1656.69</v>
      </c>
      <c r="I299" s="190">
        <f>ROUND(H299*ФОТ!$E$3,1)</f>
        <v>2402.1999999999998</v>
      </c>
      <c r="J299" s="224"/>
    </row>
    <row r="300" spans="1:10" x14ac:dyDescent="0.2">
      <c r="A300" s="100"/>
      <c r="B300" s="442" t="s">
        <v>3773</v>
      </c>
      <c r="C300" s="62" t="s">
        <v>2219</v>
      </c>
      <c r="D300" s="294" t="s">
        <v>2524</v>
      </c>
      <c r="E300" s="266">
        <f>VLOOKUP(D300,ФОТ!$B$3:$C$105,2,FALSE)</f>
        <v>113.69</v>
      </c>
      <c r="F300" s="55">
        <v>6.82</v>
      </c>
      <c r="G300" s="262">
        <f>ROUND(E300*F300,2)</f>
        <v>775.37</v>
      </c>
      <c r="H300" s="220">
        <f>ROUND(G300*ФОТ!$D$3,2)</f>
        <v>2065.59</v>
      </c>
      <c r="I300" s="190">
        <f>ROUND(H300*ФОТ!$E$3,1)</f>
        <v>2995.1</v>
      </c>
      <c r="J300" s="224"/>
    </row>
    <row r="301" spans="1:10" x14ac:dyDescent="0.2">
      <c r="A301" s="100"/>
      <c r="B301" s="443"/>
      <c r="C301" s="62"/>
      <c r="D301" s="153"/>
      <c r="E301" s="62"/>
      <c r="F301" s="55"/>
      <c r="G301" s="39"/>
      <c r="H301" s="154"/>
      <c r="I301" s="202"/>
      <c r="J301" s="224"/>
    </row>
    <row r="302" spans="1:10" x14ac:dyDescent="0.2">
      <c r="A302" s="100" t="s">
        <v>3774</v>
      </c>
      <c r="B302" s="57" t="s">
        <v>3775</v>
      </c>
      <c r="C302" s="62" t="s">
        <v>580</v>
      </c>
      <c r="D302" s="294" t="s">
        <v>2525</v>
      </c>
      <c r="E302" s="266">
        <f>VLOOKUP(D302,ФОТ!$B$3:$C$105,2,FALSE)</f>
        <v>131.12</v>
      </c>
      <c r="F302" s="55">
        <v>7.7</v>
      </c>
      <c r="G302" s="262">
        <f>ROUND(E302*F302,2)</f>
        <v>1009.62</v>
      </c>
      <c r="H302" s="220">
        <f>ROUND(G302*ФОТ!$D$3,2)</f>
        <v>2689.63</v>
      </c>
      <c r="I302" s="190">
        <f>ROUND(H302*ФОТ!$E$3,1)</f>
        <v>3900</v>
      </c>
      <c r="J302" s="224"/>
    </row>
    <row r="303" spans="1:10" x14ac:dyDescent="0.2">
      <c r="A303" s="100"/>
      <c r="B303" s="57"/>
      <c r="C303" s="62"/>
      <c r="D303" s="153"/>
      <c r="E303" s="62"/>
      <c r="F303" s="55"/>
      <c r="G303" s="39"/>
      <c r="H303" s="154"/>
      <c r="I303" s="202"/>
      <c r="J303" s="224"/>
    </row>
    <row r="304" spans="1:10" x14ac:dyDescent="0.2">
      <c r="A304" s="100" t="s">
        <v>3776</v>
      </c>
      <c r="B304" s="6" t="s">
        <v>3777</v>
      </c>
      <c r="C304" s="62" t="s">
        <v>3439</v>
      </c>
      <c r="D304" s="294" t="s">
        <v>2525</v>
      </c>
      <c r="E304" s="266">
        <f>VLOOKUP(D304,ФОТ!$B$3:$C$105,2,FALSE)</f>
        <v>131.12</v>
      </c>
      <c r="F304" s="55">
        <v>2</v>
      </c>
      <c r="G304" s="262">
        <f>ROUND(E304*F304,2)</f>
        <v>262.24</v>
      </c>
      <c r="H304" s="220">
        <f>ROUND(G304*ФОТ!$D$3,2)</f>
        <v>698.61</v>
      </c>
      <c r="I304" s="190">
        <f>ROUND(H304*ФОТ!$E$3,1)</f>
        <v>1013</v>
      </c>
      <c r="J304" s="224"/>
    </row>
    <row r="305" spans="1:10" x14ac:dyDescent="0.2">
      <c r="A305" s="100"/>
      <c r="B305" s="6" t="s">
        <v>3778</v>
      </c>
      <c r="C305" s="62"/>
      <c r="D305" s="153"/>
      <c r="E305" s="62"/>
      <c r="F305" s="55"/>
      <c r="G305" s="39"/>
      <c r="H305" s="154"/>
      <c r="I305" s="202"/>
      <c r="J305" s="224"/>
    </row>
    <row r="306" spans="1:10" x14ac:dyDescent="0.2">
      <c r="A306" s="100"/>
      <c r="B306" s="6"/>
      <c r="C306" s="62"/>
      <c r="D306" s="153"/>
      <c r="E306" s="62"/>
      <c r="F306" s="55"/>
      <c r="G306" s="42"/>
      <c r="H306" s="56"/>
      <c r="I306" s="225"/>
      <c r="J306" s="224"/>
    </row>
    <row r="307" spans="1:10" x14ac:dyDescent="0.2">
      <c r="A307" s="100" t="s">
        <v>3779</v>
      </c>
      <c r="B307" s="6" t="s">
        <v>3780</v>
      </c>
      <c r="C307" s="62" t="s">
        <v>2219</v>
      </c>
      <c r="D307" s="294" t="s">
        <v>2525</v>
      </c>
      <c r="E307" s="266">
        <f>VLOOKUP(D307,ФОТ!$B$3:$C$105,2,FALSE)</f>
        <v>131.12</v>
      </c>
      <c r="F307" s="39">
        <v>3.96</v>
      </c>
      <c r="G307" s="262">
        <f t="shared" ref="G307:G312" si="0">ROUND(E307*F307,2)</f>
        <v>519.24</v>
      </c>
      <c r="H307" s="220">
        <f>ROUND(G307*ФОТ!$D$3,2)</f>
        <v>1383.26</v>
      </c>
      <c r="I307" s="190">
        <f>ROUND(H307*ФОТ!$E$3,1)</f>
        <v>2005.7</v>
      </c>
      <c r="J307" s="224"/>
    </row>
    <row r="308" spans="1:10" x14ac:dyDescent="0.2">
      <c r="A308" s="100"/>
      <c r="B308" s="6" t="s">
        <v>3781</v>
      </c>
      <c r="C308" s="62" t="s">
        <v>2219</v>
      </c>
      <c r="D308" s="294" t="s">
        <v>2525</v>
      </c>
      <c r="E308" s="266">
        <f>VLOOKUP(D308,ФОТ!$B$3:$C$105,2,FALSE)</f>
        <v>131.12</v>
      </c>
      <c r="F308" s="55">
        <v>5.48</v>
      </c>
      <c r="G308" s="262">
        <f t="shared" si="0"/>
        <v>718.54</v>
      </c>
      <c r="H308" s="220">
        <f>ROUND(G308*ФОТ!$D$3,2)</f>
        <v>1914.19</v>
      </c>
      <c r="I308" s="190">
        <f>ROUND(H308*ФОТ!$E$3,1)</f>
        <v>2775.6</v>
      </c>
      <c r="J308" s="224"/>
    </row>
    <row r="309" spans="1:10" x14ac:dyDescent="0.2">
      <c r="A309" s="100"/>
      <c r="B309" s="57" t="s">
        <v>3782</v>
      </c>
      <c r="C309" s="62" t="s">
        <v>2219</v>
      </c>
      <c r="D309" s="294" t="s">
        <v>2525</v>
      </c>
      <c r="E309" s="266">
        <f>VLOOKUP(D309,ФОТ!$B$3:$C$105,2,FALSE)</f>
        <v>131.12</v>
      </c>
      <c r="F309" s="55">
        <v>7.66</v>
      </c>
      <c r="G309" s="262">
        <f t="shared" si="0"/>
        <v>1004.38</v>
      </c>
      <c r="H309" s="220">
        <f>ROUND(G309*ФОТ!$D$3,2)</f>
        <v>2675.67</v>
      </c>
      <c r="I309" s="190">
        <f>ROUND(H309*ФОТ!$E$3,1)</f>
        <v>3879.7</v>
      </c>
      <c r="J309" s="224"/>
    </row>
    <row r="310" spans="1:10" x14ac:dyDescent="0.2">
      <c r="A310" s="100"/>
      <c r="B310" s="6" t="s">
        <v>3783</v>
      </c>
      <c r="C310" s="62" t="s">
        <v>2219</v>
      </c>
      <c r="D310" s="294" t="s">
        <v>2525</v>
      </c>
      <c r="E310" s="266">
        <f>VLOOKUP(D310,ФОТ!$B$3:$C$105,2,FALSE)</f>
        <v>131.12</v>
      </c>
      <c r="F310" s="55">
        <v>8.9700000000000006</v>
      </c>
      <c r="G310" s="262">
        <f t="shared" si="0"/>
        <v>1176.1500000000001</v>
      </c>
      <c r="H310" s="220">
        <f>ROUND(G310*ФОТ!$D$3,2)</f>
        <v>3133.26</v>
      </c>
      <c r="I310" s="190">
        <f>ROUND(H310*ФОТ!$E$3,1)</f>
        <v>4543.2</v>
      </c>
      <c r="J310" s="224"/>
    </row>
    <row r="311" spans="1:10" x14ac:dyDescent="0.2">
      <c r="A311" s="100"/>
      <c r="B311" s="57" t="s">
        <v>2065</v>
      </c>
      <c r="C311" s="62" t="s">
        <v>2219</v>
      </c>
      <c r="D311" s="294" t="s">
        <v>2525</v>
      </c>
      <c r="E311" s="266">
        <f>VLOOKUP(D311,ФОТ!$B$3:$C$105,2,FALSE)</f>
        <v>131.12</v>
      </c>
      <c r="F311" s="55">
        <v>11.8</v>
      </c>
      <c r="G311" s="262">
        <f t="shared" si="0"/>
        <v>1547.22</v>
      </c>
      <c r="H311" s="220">
        <f>ROUND(G311*ФОТ!$D$3,2)</f>
        <v>4121.79</v>
      </c>
      <c r="I311" s="190">
        <f>ROUND(H311*ФОТ!$E$3,1)</f>
        <v>5976.6</v>
      </c>
      <c r="J311" s="224"/>
    </row>
    <row r="312" spans="1:10" x14ac:dyDescent="0.2">
      <c r="A312" s="100"/>
      <c r="B312" s="57" t="s">
        <v>2066</v>
      </c>
      <c r="C312" s="62" t="s">
        <v>2219</v>
      </c>
      <c r="D312" s="294" t="s">
        <v>2525</v>
      </c>
      <c r="E312" s="266">
        <f>VLOOKUP(D312,ФОТ!$B$3:$C$105,2,FALSE)</f>
        <v>131.12</v>
      </c>
      <c r="F312" s="55">
        <v>13.4</v>
      </c>
      <c r="G312" s="262">
        <f t="shared" si="0"/>
        <v>1757.01</v>
      </c>
      <c r="H312" s="220">
        <f>ROUND(G312*ФОТ!$D$3,2)</f>
        <v>4680.67</v>
      </c>
      <c r="I312" s="190">
        <f>ROUND(H312*ФОТ!$E$3,1)</f>
        <v>6787</v>
      </c>
      <c r="J312" s="224"/>
    </row>
    <row r="313" spans="1:10" ht="9.75" customHeight="1" x14ac:dyDescent="0.2">
      <c r="A313" s="100"/>
      <c r="B313" s="57"/>
      <c r="C313" s="278"/>
      <c r="D313" s="153"/>
      <c r="E313" s="62"/>
      <c r="F313" s="55"/>
      <c r="G313" s="42"/>
      <c r="H313" s="56"/>
      <c r="I313" s="225"/>
      <c r="J313" s="224"/>
    </row>
    <row r="314" spans="1:10" x14ac:dyDescent="0.2">
      <c r="A314" s="100" t="s">
        <v>2067</v>
      </c>
      <c r="B314" s="6" t="s">
        <v>2068</v>
      </c>
      <c r="C314" s="278" t="s">
        <v>2069</v>
      </c>
      <c r="D314" s="294" t="s">
        <v>2524</v>
      </c>
      <c r="E314" s="266">
        <f>VLOOKUP(D314,ФОТ!$B$3:$C$105,2,FALSE)</f>
        <v>113.69</v>
      </c>
      <c r="F314" s="55">
        <v>0.5</v>
      </c>
      <c r="G314" s="262">
        <f>ROUND(E314*F314,2)</f>
        <v>56.85</v>
      </c>
      <c r="H314" s="220">
        <f>ROUND(G314*ФОТ!$D$3,2)</f>
        <v>151.44999999999999</v>
      </c>
      <c r="I314" s="190">
        <f>ROUND(H314*ФОТ!$E$3,1)</f>
        <v>219.6</v>
      </c>
      <c r="J314" s="224"/>
    </row>
    <row r="315" spans="1:10" x14ac:dyDescent="0.2">
      <c r="A315" s="100"/>
      <c r="B315" s="6" t="s">
        <v>2070</v>
      </c>
      <c r="C315" s="278" t="s">
        <v>2071</v>
      </c>
      <c r="D315" s="294" t="s">
        <v>2525</v>
      </c>
      <c r="E315" s="266">
        <f>VLOOKUP(D315,ФОТ!$B$3:$C$105,2,FALSE)</f>
        <v>131.12</v>
      </c>
      <c r="F315" s="154">
        <v>0.5</v>
      </c>
      <c r="G315" s="262">
        <f>ROUND(E315*F315,2)</f>
        <v>65.56</v>
      </c>
      <c r="H315" s="220">
        <f>ROUND(G315*ФОТ!$D$3,2)</f>
        <v>174.65</v>
      </c>
      <c r="I315" s="190">
        <f>ROUND(H315*ФОТ!$E$3,1)</f>
        <v>253.2</v>
      </c>
      <c r="J315" s="224"/>
    </row>
    <row r="316" spans="1:10" ht="9.75" customHeight="1" x14ac:dyDescent="0.2">
      <c r="A316" s="100"/>
      <c r="B316" s="6"/>
      <c r="C316" s="62"/>
      <c r="D316" s="153"/>
      <c r="E316" s="62"/>
      <c r="F316" s="55"/>
      <c r="G316" s="39"/>
      <c r="H316" s="154"/>
      <c r="I316" s="202"/>
      <c r="J316" s="224"/>
    </row>
    <row r="317" spans="1:10" x14ac:dyDescent="0.2">
      <c r="A317" s="100" t="s">
        <v>2072</v>
      </c>
      <c r="B317" s="57" t="s">
        <v>2073</v>
      </c>
      <c r="C317" s="62"/>
      <c r="D317" s="53"/>
      <c r="E317" s="62"/>
      <c r="F317" s="55"/>
      <c r="G317" s="42"/>
      <c r="H317" s="56"/>
      <c r="I317" s="225"/>
      <c r="J317" s="224"/>
    </row>
    <row r="318" spans="1:10" x14ac:dyDescent="0.2">
      <c r="A318" s="100"/>
      <c r="B318" s="6" t="s">
        <v>1246</v>
      </c>
      <c r="C318" s="62" t="s">
        <v>206</v>
      </c>
      <c r="D318" s="294" t="s">
        <v>2524</v>
      </c>
      <c r="E318" s="266">
        <f>VLOOKUP(D318,ФОТ!$B$3:$C$105,2,FALSE)</f>
        <v>113.69</v>
      </c>
      <c r="F318" s="55">
        <v>3.4</v>
      </c>
      <c r="G318" s="262">
        <f>ROUND(E318*F318,2)</f>
        <v>386.55</v>
      </c>
      <c r="H318" s="220">
        <f>ROUND(G318*ФОТ!$D$3,2)</f>
        <v>1029.77</v>
      </c>
      <c r="I318" s="190">
        <f>ROUND(H318*ФОТ!$E$3,1)</f>
        <v>1493.2</v>
      </c>
      <c r="J318" s="224"/>
    </row>
    <row r="319" spans="1:10" x14ac:dyDescent="0.2">
      <c r="A319" s="100"/>
      <c r="B319" s="336" t="s">
        <v>2074</v>
      </c>
      <c r="C319" s="62" t="s">
        <v>2219</v>
      </c>
      <c r="D319" s="294" t="s">
        <v>2524</v>
      </c>
      <c r="E319" s="266">
        <f>VLOOKUP(D319,ФОТ!$B$3:$C$105,2,FALSE)</f>
        <v>113.69</v>
      </c>
      <c r="F319" s="39">
        <v>4.5</v>
      </c>
      <c r="G319" s="262">
        <f>ROUND(E319*F319,2)</f>
        <v>511.61</v>
      </c>
      <c r="H319" s="220">
        <f>ROUND(G319*ФОТ!$D$3,2)</f>
        <v>1362.93</v>
      </c>
      <c r="I319" s="190">
        <f>ROUND(H319*ФОТ!$E$3,1)</f>
        <v>1976.2</v>
      </c>
      <c r="J319" s="224"/>
    </row>
    <row r="320" spans="1:10" x14ac:dyDescent="0.2">
      <c r="A320" s="100"/>
      <c r="B320" s="443" t="s">
        <v>2075</v>
      </c>
      <c r="C320" s="62" t="s">
        <v>2219</v>
      </c>
      <c r="D320" s="294" t="s">
        <v>2524</v>
      </c>
      <c r="E320" s="266">
        <f>VLOOKUP(D320,ФОТ!$B$3:$C$105,2,FALSE)</f>
        <v>113.69</v>
      </c>
      <c r="F320" s="55">
        <v>5.2</v>
      </c>
      <c r="G320" s="262">
        <f>ROUND(E320*F320,2)</f>
        <v>591.19000000000005</v>
      </c>
      <c r="H320" s="220">
        <f>ROUND(G320*ФОТ!$D$3,2)</f>
        <v>1574.93</v>
      </c>
      <c r="I320" s="190">
        <f>ROUND(H320*ФОТ!$E$3,1)</f>
        <v>2283.6</v>
      </c>
      <c r="J320" s="224"/>
    </row>
    <row r="321" spans="1:10" ht="9.75" customHeight="1" x14ac:dyDescent="0.2">
      <c r="A321" s="338"/>
      <c r="B321" s="70"/>
      <c r="C321" s="49"/>
      <c r="D321" s="48"/>
      <c r="E321" s="49"/>
      <c r="F321" s="50"/>
      <c r="G321" s="51"/>
      <c r="H321" s="387"/>
      <c r="I321" s="226"/>
      <c r="J321" s="234"/>
    </row>
    <row r="322" spans="1:10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</row>
  </sheetData>
  <sheetProtection algorithmName="SHA-512" hashValue="3V3YCHzx6G+/0Q/Uz8TviyFoW5KorN8CBvnWAbFjDYMksuv6XmLxanDgN+6V604xD2O4zas0KRqaKuk6/eKD4g==" saltValue="NTSQvgG6tLsM5D+U6tSF9Q==" spinCount="100000" sheet="1" formatCells="0" formatColumns="0" formatRows="0" insertColumns="0" insertRows="0" insertHyperlinks="0" deleteColumns="0" deleteRows="0" pivotTables="0"/>
  <mergeCells count="4">
    <mergeCell ref="B209:J209"/>
    <mergeCell ref="A1:J1"/>
    <mergeCell ref="A2:J2"/>
    <mergeCell ref="A3:J3"/>
  </mergeCells>
  <phoneticPr fontId="22" type="noConversion"/>
  <printOptions horizontalCentered="1"/>
  <pageMargins left="0.19685039370078741" right="0.19685039370078741" top="0.56000000000000005" bottom="0.16" header="0.17" footer="0.24"/>
  <pageSetup paperSize="9" scale="95" firstPageNumber="91" orientation="landscape" blackAndWhite="1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385"/>
  <sheetViews>
    <sheetView workbookViewId="0">
      <selection activeCell="N30" sqref="N30"/>
    </sheetView>
  </sheetViews>
  <sheetFormatPr defaultRowHeight="12.75" x14ac:dyDescent="0.2"/>
  <cols>
    <col min="1" max="1" width="9.28515625" customWidth="1"/>
    <col min="2" max="2" width="54.42578125" customWidth="1"/>
    <col min="3" max="3" width="11.42578125" customWidth="1"/>
    <col min="4" max="4" width="14" customWidth="1"/>
    <col min="5" max="5" width="11.28515625" customWidth="1"/>
    <col min="6" max="6" width="10.5703125" customWidth="1"/>
    <col min="7" max="7" width="11.7109375" customWidth="1"/>
    <col min="8" max="8" width="9.28515625" customWidth="1"/>
    <col min="9" max="9" width="10.85546875" customWidth="1"/>
    <col min="10" max="10" width="11.7109375" customWidth="1"/>
  </cols>
  <sheetData>
    <row r="1" spans="1:10" x14ac:dyDescent="0.2">
      <c r="A1" s="73"/>
      <c r="D1" s="73"/>
      <c r="E1" s="6"/>
      <c r="F1" s="6"/>
    </row>
    <row r="2" spans="1:10" ht="12" customHeight="1" x14ac:dyDescent="0.2">
      <c r="A2" s="448" t="s">
        <v>2076</v>
      </c>
      <c r="B2" s="5"/>
      <c r="C2" s="5"/>
      <c r="D2" s="449"/>
      <c r="E2" s="5"/>
      <c r="F2" s="5"/>
      <c r="G2" s="5"/>
      <c r="H2" s="5"/>
      <c r="I2" s="5"/>
      <c r="J2" s="5"/>
    </row>
    <row r="3" spans="1:10" ht="17.25" customHeight="1" x14ac:dyDescent="0.2">
      <c r="A3" s="784" t="s">
        <v>2077</v>
      </c>
      <c r="B3" s="784"/>
      <c r="C3" s="784"/>
      <c r="D3" s="784"/>
      <c r="E3" s="784"/>
      <c r="F3" s="784"/>
      <c r="G3" s="784"/>
      <c r="H3" s="784"/>
      <c r="I3" s="784"/>
      <c r="J3" s="784"/>
    </row>
    <row r="4" spans="1:10" ht="9.75" customHeight="1" x14ac:dyDescent="0.2">
      <c r="A4" s="449"/>
      <c r="B4" s="5"/>
      <c r="C4" s="5"/>
      <c r="D4" s="449"/>
      <c r="E4" s="5"/>
      <c r="F4" s="5"/>
      <c r="G4" s="5"/>
      <c r="H4" s="5"/>
      <c r="I4" s="5"/>
      <c r="J4" s="5"/>
    </row>
    <row r="5" spans="1:10" ht="15.75" customHeight="1" x14ac:dyDescent="0.2">
      <c r="A5" s="450" t="s">
        <v>2078</v>
      </c>
      <c r="B5" s="160"/>
      <c r="C5" s="160"/>
      <c r="D5" s="450"/>
      <c r="E5" s="160"/>
      <c r="F5" s="160"/>
      <c r="G5" s="5"/>
      <c r="H5" s="5"/>
      <c r="I5" s="5"/>
      <c r="J5" s="5"/>
    </row>
    <row r="6" spans="1:10" ht="9.75" customHeight="1" x14ac:dyDescent="0.2">
      <c r="A6" s="443"/>
      <c r="B6" s="57"/>
      <c r="C6" s="57"/>
      <c r="D6" s="443"/>
      <c r="E6" s="57"/>
      <c r="F6" s="57"/>
      <c r="G6" s="6"/>
      <c r="H6" s="6"/>
      <c r="I6" s="6"/>
      <c r="J6" s="6"/>
    </row>
    <row r="7" spans="1:10" x14ac:dyDescent="0.2">
      <c r="A7" s="289" t="s">
        <v>3835</v>
      </c>
      <c r="B7" s="290"/>
      <c r="C7" s="186" t="s">
        <v>3836</v>
      </c>
      <c r="D7" s="291" t="s">
        <v>3837</v>
      </c>
      <c r="E7" s="245" t="s">
        <v>484</v>
      </c>
      <c r="F7" s="158" t="s">
        <v>485</v>
      </c>
      <c r="G7" s="245" t="s">
        <v>486</v>
      </c>
      <c r="H7" s="252" t="s">
        <v>487</v>
      </c>
      <c r="I7" s="237" t="s">
        <v>2079</v>
      </c>
      <c r="J7" s="238"/>
    </row>
    <row r="8" spans="1:10" x14ac:dyDescent="0.2">
      <c r="A8" s="292" t="s">
        <v>489</v>
      </c>
      <c r="B8" s="160"/>
      <c r="C8" s="293" t="s">
        <v>490</v>
      </c>
      <c r="D8" s="294" t="s">
        <v>491</v>
      </c>
      <c r="E8" s="154" t="s">
        <v>492</v>
      </c>
      <c r="F8" s="62" t="s">
        <v>493</v>
      </c>
      <c r="G8" s="154" t="s">
        <v>494</v>
      </c>
      <c r="H8" s="39" t="s">
        <v>495</v>
      </c>
      <c r="I8" s="239" t="s">
        <v>496</v>
      </c>
      <c r="J8" s="239" t="s">
        <v>497</v>
      </c>
    </row>
    <row r="9" spans="1:10" x14ac:dyDescent="0.2">
      <c r="A9" s="292"/>
      <c r="B9" s="160"/>
      <c r="C9" s="293"/>
      <c r="D9" s="294" t="s">
        <v>498</v>
      </c>
      <c r="E9" s="154" t="s">
        <v>499</v>
      </c>
      <c r="F9" s="62" t="s">
        <v>500</v>
      </c>
      <c r="G9" s="154" t="s">
        <v>501</v>
      </c>
      <c r="H9" s="39" t="s">
        <v>499</v>
      </c>
      <c r="I9" s="202" t="s">
        <v>1633</v>
      </c>
      <c r="J9" s="202" t="s">
        <v>1634</v>
      </c>
    </row>
    <row r="10" spans="1:10" x14ac:dyDescent="0.2">
      <c r="A10" s="295"/>
      <c r="B10" s="296"/>
      <c r="C10" s="71"/>
      <c r="D10" s="297"/>
      <c r="E10" s="247"/>
      <c r="F10" s="49" t="s">
        <v>1635</v>
      </c>
      <c r="G10" s="50" t="s">
        <v>499</v>
      </c>
      <c r="H10" s="298"/>
      <c r="I10" s="241" t="s">
        <v>3194</v>
      </c>
      <c r="J10" s="209" t="s">
        <v>1637</v>
      </c>
    </row>
    <row r="11" spans="1:10" ht="21" customHeight="1" x14ac:dyDescent="0.2">
      <c r="A11" s="398" t="s">
        <v>2080</v>
      </c>
      <c r="B11" s="451" t="s">
        <v>2081</v>
      </c>
      <c r="C11" s="158" t="s">
        <v>3609</v>
      </c>
      <c r="D11" s="291" t="s">
        <v>2528</v>
      </c>
      <c r="E11" s="452">
        <f>VLOOKUP(D11,ФОТ!$B$3:$C$105,2,FALSE)</f>
        <v>110.09</v>
      </c>
      <c r="F11" s="453">
        <v>0.74</v>
      </c>
      <c r="G11" s="454">
        <f>ROUND(E11*F11,2)</f>
        <v>81.47</v>
      </c>
      <c r="H11" s="218">
        <f>ROUND(G11*ФОТ!$D$3,2)</f>
        <v>217.04</v>
      </c>
      <c r="I11" s="478">
        <f>ROUND(H11*ФОТ!$E$3,1)</f>
        <v>314.7</v>
      </c>
      <c r="J11" s="190">
        <f>H11*1.298</f>
        <v>281.72000000000003</v>
      </c>
    </row>
    <row r="12" spans="1:10" ht="18" customHeight="1" x14ac:dyDescent="0.2">
      <c r="A12" s="100" t="s">
        <v>2082</v>
      </c>
      <c r="B12" s="40" t="s">
        <v>2083</v>
      </c>
      <c r="C12" s="62" t="s">
        <v>2219</v>
      </c>
      <c r="D12" s="294" t="s">
        <v>2528</v>
      </c>
      <c r="E12" s="266">
        <f>VLOOKUP(D12,ФОТ!$B$3:$C$105,2,FALSE)</f>
        <v>110.09</v>
      </c>
      <c r="F12" s="257">
        <v>0.86</v>
      </c>
      <c r="G12" s="262">
        <f>ROUND(E12*F12,2)</f>
        <v>94.68</v>
      </c>
      <c r="H12" s="133">
        <f>ROUND(G12*ФОТ!$D$3,2)</f>
        <v>252.23</v>
      </c>
      <c r="I12" s="389">
        <f>ROUND(H12*ФОТ!$E$3,1)</f>
        <v>365.7</v>
      </c>
      <c r="J12" s="190">
        <f>H12*1.298</f>
        <v>327.39</v>
      </c>
    </row>
    <row r="13" spans="1:10" ht="18" customHeight="1" x14ac:dyDescent="0.2">
      <c r="A13" s="100" t="s">
        <v>2084</v>
      </c>
      <c r="B13" s="40" t="s">
        <v>2085</v>
      </c>
      <c r="C13" s="62" t="s">
        <v>2219</v>
      </c>
      <c r="D13" s="294" t="s">
        <v>2528</v>
      </c>
      <c r="E13" s="266">
        <f>VLOOKUP(D13,ФОТ!$B$3:$C$105,2,FALSE)</f>
        <v>110.09</v>
      </c>
      <c r="F13" s="257">
        <v>0.98</v>
      </c>
      <c r="G13" s="262">
        <f>ROUND(E13*F13,2)</f>
        <v>107.89</v>
      </c>
      <c r="H13" s="133">
        <f>ROUND(G13*ФОТ!$D$3,2)</f>
        <v>287.42</v>
      </c>
      <c r="I13" s="389">
        <f>ROUND(H13*ФОТ!$E$3,1)</f>
        <v>416.8</v>
      </c>
      <c r="J13" s="190">
        <f>H13*1.298</f>
        <v>373.07</v>
      </c>
    </row>
    <row r="14" spans="1:10" ht="18" customHeight="1" x14ac:dyDescent="0.2">
      <c r="A14" s="100" t="s">
        <v>2086</v>
      </c>
      <c r="B14" s="40" t="s">
        <v>2087</v>
      </c>
      <c r="C14" s="221" t="s">
        <v>3514</v>
      </c>
      <c r="D14" s="294" t="s">
        <v>2524</v>
      </c>
      <c r="E14" s="266">
        <f>VLOOKUP(D14,ФОТ!$B$3:$C$105,2,FALSE)</f>
        <v>113.69</v>
      </c>
      <c r="F14" s="257">
        <v>0.81</v>
      </c>
      <c r="G14" s="262">
        <f>ROUND(E14*F14,2)</f>
        <v>92.09</v>
      </c>
      <c r="H14" s="133">
        <f>ROUND(G14*ФОТ!$D$3,2)</f>
        <v>245.33</v>
      </c>
      <c r="I14" s="389">
        <f>ROUND(H14*ФОТ!$E$3,1)</f>
        <v>355.7</v>
      </c>
      <c r="J14" s="190">
        <f>H14*1.298</f>
        <v>318.44</v>
      </c>
    </row>
    <row r="15" spans="1:10" x14ac:dyDescent="0.2">
      <c r="A15" s="100"/>
      <c r="B15" s="40" t="s">
        <v>2088</v>
      </c>
      <c r="C15" s="62"/>
      <c r="D15" s="294"/>
      <c r="E15" s="255"/>
      <c r="F15" s="257"/>
      <c r="G15" s="255"/>
      <c r="H15" s="199"/>
      <c r="I15" s="195"/>
      <c r="J15" s="195"/>
    </row>
    <row r="16" spans="1:10" ht="18" customHeight="1" x14ac:dyDescent="0.2">
      <c r="A16" s="100" t="s">
        <v>2089</v>
      </c>
      <c r="B16" s="40" t="s">
        <v>2090</v>
      </c>
      <c r="C16" s="62" t="s">
        <v>2219</v>
      </c>
      <c r="D16" s="294" t="s">
        <v>2524</v>
      </c>
      <c r="E16" s="266">
        <f>VLOOKUP(D16,ФОТ!$B$3:$C$105,2,FALSE)</f>
        <v>113.69</v>
      </c>
      <c r="F16" s="257">
        <v>0.95</v>
      </c>
      <c r="G16" s="262">
        <f>ROUND(E16*F16,2)</f>
        <v>108.01</v>
      </c>
      <c r="H16" s="133">
        <f>ROUND(G16*ФОТ!$D$3,2)</f>
        <v>287.74</v>
      </c>
      <c r="I16" s="190">
        <f>ROUND(H16*ФОТ!$E$3,1)</f>
        <v>417.2</v>
      </c>
      <c r="J16" s="190">
        <f>H16*1.298</f>
        <v>373.49</v>
      </c>
    </row>
    <row r="17" spans="1:10" ht="18" customHeight="1" x14ac:dyDescent="0.2">
      <c r="A17" s="100" t="s">
        <v>2091</v>
      </c>
      <c r="B17" s="40" t="s">
        <v>2092</v>
      </c>
      <c r="C17" s="62" t="s">
        <v>2219</v>
      </c>
      <c r="D17" s="294" t="s">
        <v>2524</v>
      </c>
      <c r="E17" s="266">
        <f>VLOOKUP(D17,ФОТ!$B$3:$C$105,2,FALSE)</f>
        <v>113.69</v>
      </c>
      <c r="F17" s="257">
        <v>1.08</v>
      </c>
      <c r="G17" s="262">
        <f>ROUND(E17*F17,2)</f>
        <v>122.79</v>
      </c>
      <c r="H17" s="133">
        <f>ROUND(G17*ФОТ!$D$3,2)</f>
        <v>327.11</v>
      </c>
      <c r="I17" s="190">
        <f>ROUND(H17*ФОТ!$E$3,1)</f>
        <v>474.3</v>
      </c>
      <c r="J17" s="190">
        <f t="shared" ref="J17:J79" si="0">H17*1.298</f>
        <v>424.59</v>
      </c>
    </row>
    <row r="18" spans="1:10" ht="18" customHeight="1" x14ac:dyDescent="0.2">
      <c r="A18" s="100" t="s">
        <v>2093</v>
      </c>
      <c r="B18" s="40" t="s">
        <v>2690</v>
      </c>
      <c r="C18" s="62" t="s">
        <v>2219</v>
      </c>
      <c r="D18" s="294" t="s">
        <v>2524</v>
      </c>
      <c r="E18" s="266">
        <f>VLOOKUP(D18,ФОТ!$B$3:$C$105,2,FALSE)</f>
        <v>113.69</v>
      </c>
      <c r="F18" s="257">
        <v>1.07</v>
      </c>
      <c r="G18" s="262">
        <f>ROUND(E18*F18,2)</f>
        <v>121.65</v>
      </c>
      <c r="H18" s="133">
        <f>ROUND(G18*ФОТ!$D$3,2)</f>
        <v>324.08</v>
      </c>
      <c r="I18" s="190">
        <f>ROUND(H18*ФОТ!$E$3,1)</f>
        <v>469.9</v>
      </c>
      <c r="J18" s="190">
        <f t="shared" si="0"/>
        <v>420.66</v>
      </c>
    </row>
    <row r="19" spans="1:10" x14ac:dyDescent="0.2">
      <c r="A19" s="100"/>
      <c r="B19" s="40" t="s">
        <v>2691</v>
      </c>
      <c r="C19" s="62"/>
      <c r="D19" s="294"/>
      <c r="E19" s="255"/>
      <c r="F19" s="257"/>
      <c r="G19" s="255"/>
      <c r="H19" s="199"/>
      <c r="I19" s="195"/>
      <c r="J19" s="190"/>
    </row>
    <row r="20" spans="1:10" ht="18" customHeight="1" x14ac:dyDescent="0.2">
      <c r="A20" s="100" t="s">
        <v>2692</v>
      </c>
      <c r="B20" s="40" t="s">
        <v>2090</v>
      </c>
      <c r="C20" s="62" t="s">
        <v>2219</v>
      </c>
      <c r="D20" s="294" t="s">
        <v>2524</v>
      </c>
      <c r="E20" s="266">
        <f>VLOOKUP(D20,ФОТ!$B$3:$C$105,2,FALSE)</f>
        <v>113.69</v>
      </c>
      <c r="F20" s="257">
        <v>1.18</v>
      </c>
      <c r="G20" s="262">
        <f>ROUND(E20*F20,2)</f>
        <v>134.15</v>
      </c>
      <c r="H20" s="133">
        <f>ROUND(G20*ФОТ!$D$3,2)</f>
        <v>357.38</v>
      </c>
      <c r="I20" s="190">
        <f>ROUND(H20*ФОТ!$E$3,1)</f>
        <v>518.20000000000005</v>
      </c>
      <c r="J20" s="190">
        <f t="shared" si="0"/>
        <v>463.88</v>
      </c>
    </row>
    <row r="21" spans="1:10" ht="18" customHeight="1" x14ac:dyDescent="0.2">
      <c r="A21" s="100" t="s">
        <v>2693</v>
      </c>
      <c r="B21" s="40" t="s">
        <v>2092</v>
      </c>
      <c r="C21" s="62" t="s">
        <v>2219</v>
      </c>
      <c r="D21" s="294" t="s">
        <v>2524</v>
      </c>
      <c r="E21" s="266">
        <f>VLOOKUP(D21,ФОТ!$B$3:$C$105,2,FALSE)</f>
        <v>113.69</v>
      </c>
      <c r="F21" s="257">
        <v>1.3</v>
      </c>
      <c r="G21" s="262">
        <f>ROUND(E21*F21,2)</f>
        <v>147.80000000000001</v>
      </c>
      <c r="H21" s="133">
        <f>ROUND(G21*ФОТ!$D$3,2)</f>
        <v>393.74</v>
      </c>
      <c r="I21" s="190">
        <f>ROUND(H21*ФОТ!$E$3,1)</f>
        <v>570.9</v>
      </c>
      <c r="J21" s="190">
        <f t="shared" si="0"/>
        <v>511.07</v>
      </c>
    </row>
    <row r="22" spans="1:10" ht="18" customHeight="1" x14ac:dyDescent="0.2">
      <c r="A22" s="100" t="s">
        <v>2694</v>
      </c>
      <c r="B22" s="40" t="s">
        <v>2695</v>
      </c>
      <c r="C22" s="62" t="s">
        <v>2219</v>
      </c>
      <c r="D22" s="294" t="s">
        <v>2524</v>
      </c>
      <c r="E22" s="266">
        <f>VLOOKUP(D22,ФОТ!$B$3:$C$105,2,FALSE)</f>
        <v>113.69</v>
      </c>
      <c r="F22" s="257">
        <v>0.32</v>
      </c>
      <c r="G22" s="262">
        <f>ROUND(E22*F22,2)</f>
        <v>36.380000000000003</v>
      </c>
      <c r="H22" s="133">
        <f>ROUND(G22*ФОТ!$D$3,2)</f>
        <v>96.92</v>
      </c>
      <c r="I22" s="190">
        <f>ROUND(H22*ФОТ!$E$3,1)</f>
        <v>140.5</v>
      </c>
      <c r="J22" s="190">
        <f t="shared" si="0"/>
        <v>125.8</v>
      </c>
    </row>
    <row r="23" spans="1:10" ht="18" customHeight="1" x14ac:dyDescent="0.2">
      <c r="A23" s="100" t="s">
        <v>3747</v>
      </c>
      <c r="B23" s="40" t="s">
        <v>3748</v>
      </c>
      <c r="C23" s="62" t="s">
        <v>3533</v>
      </c>
      <c r="D23" s="294" t="s">
        <v>2525</v>
      </c>
      <c r="E23" s="266">
        <f>VLOOKUP(D23,ФОТ!$B$3:$C$105,2,FALSE)</f>
        <v>131.12</v>
      </c>
      <c r="F23" s="257">
        <v>1.3</v>
      </c>
      <c r="G23" s="262">
        <f>ROUND(E23*F23,2)</f>
        <v>170.46</v>
      </c>
      <c r="H23" s="133">
        <f>ROUND(G23*ФОТ!$D$3,2)</f>
        <v>454.11</v>
      </c>
      <c r="I23" s="190">
        <f>ROUND(H23*ФОТ!$E$3,1)</f>
        <v>658.5</v>
      </c>
      <c r="J23" s="190">
        <f t="shared" si="0"/>
        <v>589.42999999999995</v>
      </c>
    </row>
    <row r="24" spans="1:10" x14ac:dyDescent="0.2">
      <c r="A24" s="100"/>
      <c r="B24" s="40" t="s">
        <v>3749</v>
      </c>
      <c r="C24" s="62"/>
      <c r="D24" s="294"/>
      <c r="E24" s="255"/>
      <c r="F24" s="257"/>
      <c r="G24" s="255"/>
      <c r="H24" s="199"/>
      <c r="I24" s="195"/>
      <c r="J24" s="190"/>
    </row>
    <row r="25" spans="1:10" ht="18" customHeight="1" x14ac:dyDescent="0.2">
      <c r="A25" s="100" t="s">
        <v>3750</v>
      </c>
      <c r="B25" s="40" t="s">
        <v>3751</v>
      </c>
      <c r="C25" s="62" t="s">
        <v>2219</v>
      </c>
      <c r="D25" s="294" t="s">
        <v>2524</v>
      </c>
      <c r="E25" s="266">
        <f>VLOOKUP(D25,ФОТ!$B$3:$C$105,2,FALSE)</f>
        <v>113.69</v>
      </c>
      <c r="F25" s="257">
        <v>1.08</v>
      </c>
      <c r="G25" s="262">
        <f>ROUND(E25*F25,2)</f>
        <v>122.79</v>
      </c>
      <c r="H25" s="133">
        <f>ROUND(G25*ФОТ!$D$3,2)</f>
        <v>327.11</v>
      </c>
      <c r="I25" s="190">
        <f>ROUND(H25*ФОТ!$E$3,1)</f>
        <v>474.3</v>
      </c>
      <c r="J25" s="190">
        <f t="shared" si="0"/>
        <v>424.59</v>
      </c>
    </row>
    <row r="26" spans="1:10" ht="18" customHeight="1" x14ac:dyDescent="0.2">
      <c r="A26" s="100" t="s">
        <v>3752</v>
      </c>
      <c r="B26" s="40" t="s">
        <v>3753</v>
      </c>
      <c r="C26" s="62" t="s">
        <v>2219</v>
      </c>
      <c r="D26" s="294" t="s">
        <v>2525</v>
      </c>
      <c r="E26" s="266">
        <f>VLOOKUP(D26,ФОТ!$B$3:$C$105,2,FALSE)</f>
        <v>131.12</v>
      </c>
      <c r="F26" s="257">
        <v>1.24</v>
      </c>
      <c r="G26" s="262">
        <f>ROUND(E26*F26,2)</f>
        <v>162.59</v>
      </c>
      <c r="H26" s="133">
        <f>ROUND(G26*ФОТ!$D$3,2)</f>
        <v>433.14</v>
      </c>
      <c r="I26" s="190">
        <f>ROUND(H26*ФОТ!$E$3,1)</f>
        <v>628.1</v>
      </c>
      <c r="J26" s="190">
        <f t="shared" si="0"/>
        <v>562.22</v>
      </c>
    </row>
    <row r="27" spans="1:10" x14ac:dyDescent="0.2">
      <c r="A27" s="100"/>
      <c r="B27" s="40" t="s">
        <v>3754</v>
      </c>
      <c r="C27" s="62"/>
      <c r="D27" s="294"/>
      <c r="E27" s="255"/>
      <c r="F27" s="257"/>
      <c r="G27" s="255"/>
      <c r="H27" s="199"/>
      <c r="I27" s="195"/>
      <c r="J27" s="190"/>
    </row>
    <row r="28" spans="1:10" ht="18" customHeight="1" x14ac:dyDescent="0.2">
      <c r="A28" s="100" t="s">
        <v>3755</v>
      </c>
      <c r="B28" s="40" t="s">
        <v>3756</v>
      </c>
      <c r="C28" s="62" t="s">
        <v>2219</v>
      </c>
      <c r="D28" s="294" t="s">
        <v>2525</v>
      </c>
      <c r="E28" s="266">
        <f>VLOOKUP(D28,ФОТ!$B$3:$C$105,2,FALSE)</f>
        <v>131.12</v>
      </c>
      <c r="F28" s="257">
        <v>1.39</v>
      </c>
      <c r="G28" s="262">
        <f>ROUND(E28*F28,2)</f>
        <v>182.26</v>
      </c>
      <c r="H28" s="133">
        <f>ROUND(G28*ФОТ!$D$3,2)</f>
        <v>485.54</v>
      </c>
      <c r="I28" s="190">
        <f>ROUND(H28*ФОТ!$E$3,1)</f>
        <v>704</v>
      </c>
      <c r="J28" s="190">
        <f t="shared" si="0"/>
        <v>630.23</v>
      </c>
    </row>
    <row r="29" spans="1:10" ht="18" customHeight="1" x14ac:dyDescent="0.2">
      <c r="A29" s="100" t="s">
        <v>3787</v>
      </c>
      <c r="B29" s="40" t="s">
        <v>3788</v>
      </c>
      <c r="C29" s="62" t="s">
        <v>2219</v>
      </c>
      <c r="D29" s="294" t="s">
        <v>2525</v>
      </c>
      <c r="E29" s="266">
        <f>VLOOKUP(D29,ФОТ!$B$3:$C$105,2,FALSE)</f>
        <v>131.12</v>
      </c>
      <c r="F29" s="257">
        <v>1.74</v>
      </c>
      <c r="G29" s="262">
        <f>ROUND(E29*F29,2)</f>
        <v>228.15</v>
      </c>
      <c r="H29" s="133">
        <f>ROUND(G29*ФОТ!$D$3,2)</f>
        <v>607.79</v>
      </c>
      <c r="I29" s="190">
        <f>ROUND(H29*ФОТ!$E$3,1)</f>
        <v>881.3</v>
      </c>
      <c r="J29" s="190">
        <f t="shared" si="0"/>
        <v>788.91</v>
      </c>
    </row>
    <row r="30" spans="1:10" ht="18" customHeight="1" x14ac:dyDescent="0.2">
      <c r="A30" s="100" t="s">
        <v>3789</v>
      </c>
      <c r="B30" s="40" t="s">
        <v>3790</v>
      </c>
      <c r="C30" s="62" t="s">
        <v>2219</v>
      </c>
      <c r="D30" s="294" t="s">
        <v>2525</v>
      </c>
      <c r="E30" s="266">
        <f>VLOOKUP(D30,ФОТ!$B$3:$C$105,2,FALSE)</f>
        <v>131.12</v>
      </c>
      <c r="F30" s="257">
        <v>2</v>
      </c>
      <c r="G30" s="262">
        <f>ROUND(E30*F30,2)</f>
        <v>262.24</v>
      </c>
      <c r="H30" s="133">
        <f>ROUND(G30*ФОТ!$D$3,2)</f>
        <v>698.61</v>
      </c>
      <c r="I30" s="190">
        <f>ROUND(H30*ФОТ!$E$3,1)</f>
        <v>1013</v>
      </c>
      <c r="J30" s="190">
        <f t="shared" si="0"/>
        <v>906.8</v>
      </c>
    </row>
    <row r="31" spans="1:10" ht="18" customHeight="1" x14ac:dyDescent="0.2">
      <c r="A31" s="100" t="s">
        <v>3791</v>
      </c>
      <c r="B31" s="40" t="s">
        <v>3792</v>
      </c>
      <c r="C31" s="62" t="s">
        <v>2219</v>
      </c>
      <c r="D31" s="294" t="s">
        <v>2525</v>
      </c>
      <c r="E31" s="266">
        <f>VLOOKUP(D31,ФОТ!$B$3:$C$105,2,FALSE)</f>
        <v>131.12</v>
      </c>
      <c r="F31" s="257">
        <v>2.4</v>
      </c>
      <c r="G31" s="262">
        <f>ROUND(E31*F31,2)</f>
        <v>314.69</v>
      </c>
      <c r="H31" s="133">
        <f>ROUND(G31*ФОТ!$D$3,2)</f>
        <v>838.33</v>
      </c>
      <c r="I31" s="190">
        <f>ROUND(H31*ФОТ!$E$3,1)</f>
        <v>1215.5999999999999</v>
      </c>
      <c r="J31" s="190">
        <f t="shared" si="0"/>
        <v>1088.1500000000001</v>
      </c>
    </row>
    <row r="32" spans="1:10" ht="18" customHeight="1" x14ac:dyDescent="0.2">
      <c r="A32" s="151" t="s">
        <v>3793</v>
      </c>
      <c r="B32" s="40" t="s">
        <v>3794</v>
      </c>
      <c r="C32" s="62" t="s">
        <v>2219</v>
      </c>
      <c r="D32" s="294" t="s">
        <v>2525</v>
      </c>
      <c r="E32" s="266">
        <f>VLOOKUP(D32,ФОТ!$B$3:$C$105,2,FALSE)</f>
        <v>131.12</v>
      </c>
      <c r="F32" s="257">
        <v>3.6</v>
      </c>
      <c r="G32" s="262">
        <f>ROUND(E32*F32,2)</f>
        <v>472.03</v>
      </c>
      <c r="H32" s="133">
        <f>ROUND(G32*ФОТ!$D$3,2)</f>
        <v>1257.49</v>
      </c>
      <c r="I32" s="190">
        <f>ROUND(H32*ФОТ!$E$3,1)</f>
        <v>1823.4</v>
      </c>
      <c r="J32" s="190">
        <f t="shared" si="0"/>
        <v>1632.22</v>
      </c>
    </row>
    <row r="33" spans="1:10" x14ac:dyDescent="0.2">
      <c r="A33" s="100"/>
      <c r="B33" s="40" t="s">
        <v>3795</v>
      </c>
      <c r="C33" s="62"/>
      <c r="D33" s="294"/>
      <c r="E33" s="255"/>
      <c r="F33" s="257"/>
      <c r="G33" s="255"/>
      <c r="H33" s="199"/>
      <c r="I33" s="195"/>
      <c r="J33" s="190"/>
    </row>
    <row r="34" spans="1:10" ht="18" customHeight="1" x14ac:dyDescent="0.2">
      <c r="A34" s="100" t="s">
        <v>3796</v>
      </c>
      <c r="B34" s="40" t="s">
        <v>3797</v>
      </c>
      <c r="C34" s="62" t="s">
        <v>3620</v>
      </c>
      <c r="D34" s="294" t="s">
        <v>2525</v>
      </c>
      <c r="E34" s="266">
        <f>VLOOKUP(D34,ФОТ!$B$3:$C$105,2,FALSE)</f>
        <v>131.12</v>
      </c>
      <c r="F34" s="257">
        <v>1.24</v>
      </c>
      <c r="G34" s="262">
        <f>ROUND(E34*F34,2)</f>
        <v>162.59</v>
      </c>
      <c r="H34" s="133">
        <f>ROUND(G34*ФОТ!$D$3,2)</f>
        <v>433.14</v>
      </c>
      <c r="I34" s="190">
        <f>ROUND(H34*ФОТ!$E$3,1)</f>
        <v>628.1</v>
      </c>
      <c r="J34" s="190">
        <f t="shared" si="0"/>
        <v>562.22</v>
      </c>
    </row>
    <row r="35" spans="1:10" ht="18" customHeight="1" x14ac:dyDescent="0.2">
      <c r="A35" s="100" t="s">
        <v>3798</v>
      </c>
      <c r="B35" s="40" t="s">
        <v>3799</v>
      </c>
      <c r="C35" s="62" t="s">
        <v>3620</v>
      </c>
      <c r="D35" s="294" t="s">
        <v>2525</v>
      </c>
      <c r="E35" s="266">
        <f>VLOOKUP(D35,ФОТ!$B$3:$C$105,2,FALSE)</f>
        <v>131.12</v>
      </c>
      <c r="F35" s="257">
        <v>0.88</v>
      </c>
      <c r="G35" s="262">
        <f>ROUND(E35*F35,2)</f>
        <v>115.39</v>
      </c>
      <c r="H35" s="133">
        <f>ROUND(G35*ФОТ!$D$3,2)</f>
        <v>307.39999999999998</v>
      </c>
      <c r="I35" s="190">
        <f>ROUND(H35*ФОТ!$E$3,1)</f>
        <v>445.7</v>
      </c>
      <c r="J35" s="190">
        <f t="shared" si="0"/>
        <v>399.01</v>
      </c>
    </row>
    <row r="36" spans="1:10" ht="18" customHeight="1" x14ac:dyDescent="0.2">
      <c r="A36" s="100" t="s">
        <v>3800</v>
      </c>
      <c r="B36" s="40" t="s">
        <v>3801</v>
      </c>
      <c r="C36" s="62" t="s">
        <v>655</v>
      </c>
      <c r="D36" s="294" t="s">
        <v>2524</v>
      </c>
      <c r="E36" s="266">
        <f>VLOOKUP(D36,ФОТ!$B$3:$C$105,2,FALSE)</f>
        <v>113.69</v>
      </c>
      <c r="F36" s="257">
        <v>0.73</v>
      </c>
      <c r="G36" s="262">
        <f>ROUND(E36*F36,2)</f>
        <v>82.99</v>
      </c>
      <c r="H36" s="133">
        <f>ROUND(G36*ФОТ!$D$3,2)</f>
        <v>221.09</v>
      </c>
      <c r="I36" s="190">
        <f>ROUND(H36*ФОТ!$E$3,1)</f>
        <v>320.60000000000002</v>
      </c>
      <c r="J36" s="190">
        <f t="shared" si="0"/>
        <v>286.97000000000003</v>
      </c>
    </row>
    <row r="37" spans="1:10" ht="18" customHeight="1" x14ac:dyDescent="0.2">
      <c r="A37" s="100" t="s">
        <v>3802</v>
      </c>
      <c r="B37" s="40" t="s">
        <v>3638</v>
      </c>
      <c r="C37" s="62" t="s">
        <v>2219</v>
      </c>
      <c r="D37" s="294" t="s">
        <v>2524</v>
      </c>
      <c r="E37" s="266">
        <f>VLOOKUP(D37,ФОТ!$B$3:$C$105,2,FALSE)</f>
        <v>113.69</v>
      </c>
      <c r="F37" s="257">
        <v>0.6</v>
      </c>
      <c r="G37" s="262">
        <f>ROUND(E37*F37,2)</f>
        <v>68.209999999999994</v>
      </c>
      <c r="H37" s="133">
        <f>ROUND(G37*ФОТ!$D$3,2)</f>
        <v>181.71</v>
      </c>
      <c r="I37" s="190">
        <f>ROUND(H37*ФОТ!$E$3,1)</f>
        <v>263.5</v>
      </c>
      <c r="J37" s="190">
        <f t="shared" si="0"/>
        <v>235.86</v>
      </c>
    </row>
    <row r="38" spans="1:10" ht="18" customHeight="1" x14ac:dyDescent="0.2">
      <c r="A38" s="100" t="s">
        <v>3803</v>
      </c>
      <c r="B38" s="455" t="s">
        <v>3804</v>
      </c>
      <c r="C38" s="62" t="s">
        <v>3504</v>
      </c>
      <c r="D38" s="294" t="s">
        <v>2525</v>
      </c>
      <c r="E38" s="266">
        <f>VLOOKUP(D38,ФОТ!$B$3:$C$105,2,FALSE)</f>
        <v>131.12</v>
      </c>
      <c r="F38" s="257">
        <v>1.44</v>
      </c>
      <c r="G38" s="262">
        <f>ROUND(E38*F38,2)</f>
        <v>188.81</v>
      </c>
      <c r="H38" s="133">
        <f>ROUND(G38*ФОТ!$D$3,2)</f>
        <v>502.99</v>
      </c>
      <c r="I38" s="190">
        <f>ROUND(H38*ФОТ!$E$3,1)</f>
        <v>729.3</v>
      </c>
      <c r="J38" s="190">
        <f t="shared" si="0"/>
        <v>652.88</v>
      </c>
    </row>
    <row r="39" spans="1:10" x14ac:dyDescent="0.2">
      <c r="A39" s="100"/>
      <c r="B39" s="40" t="s">
        <v>3805</v>
      </c>
      <c r="C39" s="62"/>
      <c r="D39" s="294"/>
      <c r="E39" s="255"/>
      <c r="F39" s="257"/>
      <c r="G39" s="255"/>
      <c r="H39" s="199"/>
      <c r="I39" s="195"/>
      <c r="J39" s="190"/>
    </row>
    <row r="40" spans="1:10" x14ac:dyDescent="0.2">
      <c r="A40" s="100"/>
      <c r="B40" s="40" t="s">
        <v>3806</v>
      </c>
      <c r="C40" s="62"/>
      <c r="D40" s="294"/>
      <c r="E40" s="255"/>
      <c r="F40" s="257"/>
      <c r="G40" s="255"/>
      <c r="H40" s="199"/>
      <c r="I40" s="195"/>
      <c r="J40" s="190"/>
    </row>
    <row r="41" spans="1:10" ht="17.25" customHeight="1" x14ac:dyDescent="0.2">
      <c r="A41" s="100" t="s">
        <v>3807</v>
      </c>
      <c r="B41" s="40" t="s">
        <v>3808</v>
      </c>
      <c r="C41" s="62" t="s">
        <v>131</v>
      </c>
      <c r="D41" s="294" t="s">
        <v>2525</v>
      </c>
      <c r="E41" s="266">
        <f>VLOOKUP(D41,ФОТ!$B$3:$C$105,2,FALSE)</f>
        <v>131.12</v>
      </c>
      <c r="F41" s="257">
        <v>0.85</v>
      </c>
      <c r="G41" s="262">
        <f>ROUND(E41*F41,2)</f>
        <v>111.45</v>
      </c>
      <c r="H41" s="133">
        <f>ROUND(G41*ФОТ!$D$3,2)</f>
        <v>296.89999999999998</v>
      </c>
      <c r="I41" s="190">
        <f>ROUND(H41*ФОТ!$E$3,1)</f>
        <v>430.5</v>
      </c>
      <c r="J41" s="190">
        <f t="shared" si="0"/>
        <v>385.38</v>
      </c>
    </row>
    <row r="42" spans="1:10" ht="16.5" customHeight="1" x14ac:dyDescent="0.2">
      <c r="A42" s="100" t="s">
        <v>3809</v>
      </c>
      <c r="B42" s="40" t="s">
        <v>3810</v>
      </c>
      <c r="C42" s="62" t="s">
        <v>2219</v>
      </c>
      <c r="D42" s="294" t="s">
        <v>2525</v>
      </c>
      <c r="E42" s="266">
        <f>VLOOKUP(D42,ФОТ!$B$3:$C$105,2,FALSE)</f>
        <v>131.12</v>
      </c>
      <c r="F42" s="257">
        <v>0.93</v>
      </c>
      <c r="G42" s="262">
        <f>ROUND(E42*F42,2)</f>
        <v>121.94</v>
      </c>
      <c r="H42" s="133">
        <f>ROUND(G42*ФОТ!$D$3,2)</f>
        <v>324.85000000000002</v>
      </c>
      <c r="I42" s="190">
        <f>ROUND(H42*ФОТ!$E$3,1)</f>
        <v>471</v>
      </c>
      <c r="J42" s="190">
        <f t="shared" si="0"/>
        <v>421.66</v>
      </c>
    </row>
    <row r="43" spans="1:10" ht="18" customHeight="1" x14ac:dyDescent="0.2">
      <c r="A43" s="100" t="s">
        <v>3811</v>
      </c>
      <c r="B43" s="40" t="s">
        <v>3812</v>
      </c>
      <c r="C43" s="62" t="s">
        <v>3533</v>
      </c>
      <c r="D43" s="294" t="s">
        <v>2525</v>
      </c>
      <c r="E43" s="266">
        <f>VLOOKUP(D43,ФОТ!$B$3:$C$105,2,FALSE)</f>
        <v>131.12</v>
      </c>
      <c r="F43" s="257">
        <v>0.56000000000000005</v>
      </c>
      <c r="G43" s="262">
        <f>ROUND(E43*F43,2)</f>
        <v>73.430000000000007</v>
      </c>
      <c r="H43" s="133">
        <f>ROUND(G43*ФОТ!$D$3,2)</f>
        <v>195.62</v>
      </c>
      <c r="I43" s="190">
        <f>ROUND(H43*ФОТ!$E$3,1)</f>
        <v>283.60000000000002</v>
      </c>
      <c r="J43" s="190">
        <f t="shared" si="0"/>
        <v>253.91</v>
      </c>
    </row>
    <row r="44" spans="1:10" ht="21.75" customHeight="1" x14ac:dyDescent="0.2">
      <c r="A44" s="100" t="s">
        <v>3087</v>
      </c>
      <c r="B44" s="40" t="s">
        <v>2558</v>
      </c>
      <c r="C44" s="62" t="s">
        <v>2219</v>
      </c>
      <c r="D44" s="294" t="s">
        <v>2525</v>
      </c>
      <c r="E44" s="266">
        <f>VLOOKUP(D44,ФОТ!$B$3:$C$105,2,FALSE)</f>
        <v>131.12</v>
      </c>
      <c r="F44" s="257">
        <v>0.5</v>
      </c>
      <c r="G44" s="262">
        <f>ROUND(E44*F44,2)</f>
        <v>65.56</v>
      </c>
      <c r="H44" s="133">
        <f>ROUND(G44*ФОТ!$D$3,2)</f>
        <v>174.65</v>
      </c>
      <c r="I44" s="190"/>
      <c r="J44" s="190">
        <f t="shared" si="0"/>
        <v>226.7</v>
      </c>
    </row>
    <row r="45" spans="1:10" x14ac:dyDescent="0.2">
      <c r="A45" s="100"/>
      <c r="B45" s="40" t="s">
        <v>1436</v>
      </c>
      <c r="C45" s="62"/>
      <c r="D45" s="294"/>
      <c r="E45" s="255"/>
      <c r="F45" s="257"/>
      <c r="G45" s="255"/>
      <c r="H45" s="199"/>
      <c r="I45" s="195"/>
      <c r="J45" s="190"/>
    </row>
    <row r="46" spans="1:10" ht="20.25" customHeight="1" x14ac:dyDescent="0.2">
      <c r="A46" s="100" t="s">
        <v>2559</v>
      </c>
      <c r="B46" s="40" t="s">
        <v>3865</v>
      </c>
      <c r="C46" s="62" t="s">
        <v>3439</v>
      </c>
      <c r="D46" s="294" t="s">
        <v>2525</v>
      </c>
      <c r="E46" s="266">
        <f>VLOOKUP(D46,ФОТ!$B$3:$C$105,2,FALSE)</f>
        <v>131.12</v>
      </c>
      <c r="F46" s="257">
        <v>0.3</v>
      </c>
      <c r="G46" s="262">
        <f>ROUND(E46*F46,2)</f>
        <v>39.340000000000003</v>
      </c>
      <c r="H46" s="133">
        <f>ROUND(G46*ФОТ!$D$3,2)</f>
        <v>104.8</v>
      </c>
      <c r="I46" s="190">
        <f>ROUND(H46*ФОТ!$E$3,1)</f>
        <v>152</v>
      </c>
      <c r="J46" s="190">
        <f t="shared" si="0"/>
        <v>136.03</v>
      </c>
    </row>
    <row r="47" spans="1:10" ht="20.25" customHeight="1" x14ac:dyDescent="0.2">
      <c r="A47" s="456" t="s">
        <v>2124</v>
      </c>
      <c r="B47" s="384" t="s">
        <v>2125</v>
      </c>
      <c r="C47" s="62" t="s">
        <v>3439</v>
      </c>
      <c r="D47" s="62" t="s">
        <v>2126</v>
      </c>
      <c r="E47" s="266">
        <f>VLOOKUP(D47,ФОТ!$B$3:$C$105,2,FALSE)</f>
        <v>175.15</v>
      </c>
      <c r="F47" s="257">
        <v>0.97</v>
      </c>
      <c r="G47" s="262">
        <f>ROUND(E47*F47,2)</f>
        <v>169.9</v>
      </c>
      <c r="H47" s="133">
        <f>ROUND(G47*ФОТ!$D$3,2)</f>
        <v>452.61</v>
      </c>
      <c r="I47" s="190">
        <f>ROUND(H47*ФОТ!$E$3,1)</f>
        <v>656.3</v>
      </c>
      <c r="J47" s="190">
        <f t="shared" si="0"/>
        <v>587.49</v>
      </c>
    </row>
    <row r="48" spans="1:10" ht="27" customHeight="1" x14ac:dyDescent="0.2">
      <c r="A48" s="456" t="s">
        <v>961</v>
      </c>
      <c r="B48" s="384" t="s">
        <v>482</v>
      </c>
      <c r="C48" s="385" t="s">
        <v>483</v>
      </c>
      <c r="D48" s="385" t="s">
        <v>2126</v>
      </c>
      <c r="E48" s="435">
        <f>VLOOKUP(D48,ФОТ!$B$3:$C$105,2,FALSE)</f>
        <v>175.15</v>
      </c>
      <c r="F48" s="457">
        <v>4.5</v>
      </c>
      <c r="G48" s="437">
        <f>ROUND(E48*F48,2)</f>
        <v>788.18</v>
      </c>
      <c r="H48" s="458">
        <f>ROUND(G48*ФОТ!$D$3,2)</f>
        <v>2099.71</v>
      </c>
      <c r="I48" s="445">
        <f>ROUND(H48*ФОТ!$E$3,1)</f>
        <v>3044.6</v>
      </c>
      <c r="J48" s="190">
        <f t="shared" si="0"/>
        <v>2725.42</v>
      </c>
    </row>
    <row r="49" spans="1:10" ht="18" customHeight="1" x14ac:dyDescent="0.2">
      <c r="A49" s="100" t="s">
        <v>2560</v>
      </c>
      <c r="B49" s="40" t="s">
        <v>2561</v>
      </c>
      <c r="C49" s="62"/>
      <c r="D49" s="294"/>
      <c r="E49" s="255"/>
      <c r="F49" s="257"/>
      <c r="G49" s="255"/>
      <c r="H49" s="199"/>
      <c r="I49" s="195"/>
      <c r="J49" s="190"/>
    </row>
    <row r="50" spans="1:10" x14ac:dyDescent="0.2">
      <c r="A50" s="100"/>
      <c r="B50" s="40" t="s">
        <v>2562</v>
      </c>
      <c r="C50" s="62"/>
      <c r="D50" s="294"/>
      <c r="E50" s="255"/>
      <c r="F50" s="257"/>
      <c r="G50" s="255"/>
      <c r="H50" s="199"/>
      <c r="I50" s="195"/>
      <c r="J50" s="190"/>
    </row>
    <row r="51" spans="1:10" x14ac:dyDescent="0.2">
      <c r="A51" s="100"/>
      <c r="B51" s="40" t="s">
        <v>2563</v>
      </c>
      <c r="C51" s="62" t="s">
        <v>2564</v>
      </c>
      <c r="D51" s="294" t="s">
        <v>2524</v>
      </c>
      <c r="E51" s="266">
        <f>VLOOKUP(D51,ФОТ!$B$3:$C$105,2,FALSE)</f>
        <v>113.69</v>
      </c>
      <c r="F51" s="257">
        <v>0.17</v>
      </c>
      <c r="G51" s="262">
        <f>ROUND(E51*F51,2)</f>
        <v>19.329999999999998</v>
      </c>
      <c r="H51" s="133">
        <f>ROUND(G51*ФОТ!$D$3,2)</f>
        <v>51.5</v>
      </c>
      <c r="I51" s="190">
        <f>ROUND(H51*ФОТ!$E$3,1)</f>
        <v>74.7</v>
      </c>
      <c r="J51" s="190">
        <f t="shared" si="0"/>
        <v>66.849999999999994</v>
      </c>
    </row>
    <row r="52" spans="1:10" x14ac:dyDescent="0.2">
      <c r="A52" s="100"/>
      <c r="B52" s="40" t="s">
        <v>3839</v>
      </c>
      <c r="C52" s="62" t="s">
        <v>2219</v>
      </c>
      <c r="D52" s="294" t="s">
        <v>2524</v>
      </c>
      <c r="E52" s="266">
        <f>VLOOKUP(D52,ФОТ!$B$3:$C$105,2,FALSE)</f>
        <v>113.69</v>
      </c>
      <c r="F52" s="257">
        <v>0.22</v>
      </c>
      <c r="G52" s="262">
        <f>ROUND(E52*F52,2)</f>
        <v>25.01</v>
      </c>
      <c r="H52" s="133">
        <f>ROUND(G52*ФОТ!$D$3,2)</f>
        <v>66.63</v>
      </c>
      <c r="I52" s="190">
        <f>ROUND(H52*ФОТ!$E$3,1)</f>
        <v>96.6</v>
      </c>
      <c r="J52" s="190">
        <f t="shared" si="0"/>
        <v>86.49</v>
      </c>
    </row>
    <row r="53" spans="1:10" x14ac:dyDescent="0.2">
      <c r="A53" s="100"/>
      <c r="B53" s="40" t="s">
        <v>3840</v>
      </c>
      <c r="C53" s="62" t="s">
        <v>2219</v>
      </c>
      <c r="D53" s="294" t="s">
        <v>2524</v>
      </c>
      <c r="E53" s="266">
        <f>VLOOKUP(D53,ФОТ!$B$3:$C$105,2,FALSE)</f>
        <v>113.69</v>
      </c>
      <c r="F53" s="257">
        <v>0.35</v>
      </c>
      <c r="G53" s="262">
        <f>ROUND(E53*F53,2)</f>
        <v>39.79</v>
      </c>
      <c r="H53" s="133">
        <f>ROUND(G53*ФОТ!$D$3,2)</f>
        <v>106</v>
      </c>
      <c r="I53" s="190">
        <f>ROUND(H53*ФОТ!$E$3,1)</f>
        <v>153.69999999999999</v>
      </c>
      <c r="J53" s="190">
        <f t="shared" si="0"/>
        <v>137.59</v>
      </c>
    </row>
    <row r="54" spans="1:10" x14ac:dyDescent="0.2">
      <c r="A54" s="100"/>
      <c r="B54" s="40" t="s">
        <v>3841</v>
      </c>
      <c r="C54" s="62"/>
      <c r="D54" s="294"/>
      <c r="E54" s="255"/>
      <c r="F54" s="257"/>
      <c r="G54" s="255"/>
      <c r="H54" s="199"/>
      <c r="I54" s="195"/>
      <c r="J54" s="190"/>
    </row>
    <row r="55" spans="1:10" ht="18" customHeight="1" x14ac:dyDescent="0.2">
      <c r="A55" s="100" t="s">
        <v>3842</v>
      </c>
      <c r="B55" s="40" t="s">
        <v>3843</v>
      </c>
      <c r="C55" s="62"/>
      <c r="D55" s="294"/>
      <c r="E55" s="255"/>
      <c r="F55" s="257"/>
      <c r="G55" s="255"/>
      <c r="H55" s="199"/>
      <c r="I55" s="195"/>
      <c r="J55" s="190"/>
    </row>
    <row r="56" spans="1:10" x14ac:dyDescent="0.2">
      <c r="A56" s="100"/>
      <c r="B56" s="455" t="s">
        <v>3844</v>
      </c>
      <c r="C56" s="62" t="s">
        <v>762</v>
      </c>
      <c r="D56" s="294" t="s">
        <v>2525</v>
      </c>
      <c r="E56" s="266">
        <f>VLOOKUP(D56,ФОТ!$B$3:$C$105,2,FALSE)</f>
        <v>131.12</v>
      </c>
      <c r="F56" s="257">
        <v>0.52</v>
      </c>
      <c r="G56" s="262">
        <f>ROUND(E56*F56,2)</f>
        <v>68.180000000000007</v>
      </c>
      <c r="H56" s="133">
        <f>ROUND(G56*ФОТ!$D$3,2)</f>
        <v>181.63</v>
      </c>
      <c r="I56" s="190">
        <f>ROUND(H56*ФОТ!$E$3,1)</f>
        <v>263.39999999999998</v>
      </c>
      <c r="J56" s="190">
        <f t="shared" si="0"/>
        <v>235.76</v>
      </c>
    </row>
    <row r="57" spans="1:10" x14ac:dyDescent="0.2">
      <c r="A57" s="100"/>
      <c r="B57" s="459" t="s">
        <v>3845</v>
      </c>
      <c r="C57" s="62" t="s">
        <v>2219</v>
      </c>
      <c r="D57" s="294" t="s">
        <v>2525</v>
      </c>
      <c r="E57" s="266">
        <f>VLOOKUP(D57,ФОТ!$B$3:$C$105,2,FALSE)</f>
        <v>131.12</v>
      </c>
      <c r="F57" s="257">
        <v>0.6</v>
      </c>
      <c r="G57" s="262">
        <f>ROUND(E57*F57,2)</f>
        <v>78.67</v>
      </c>
      <c r="H57" s="133">
        <f>ROUND(G57*ФОТ!$D$3,2)</f>
        <v>209.58</v>
      </c>
      <c r="I57" s="190">
        <f>ROUND(H57*ФОТ!$E$3,1)</f>
        <v>303.89999999999998</v>
      </c>
      <c r="J57" s="190">
        <f t="shared" si="0"/>
        <v>272.02999999999997</v>
      </c>
    </row>
    <row r="58" spans="1:10" x14ac:dyDescent="0.2">
      <c r="A58" s="100"/>
      <c r="B58" s="460" t="s">
        <v>3846</v>
      </c>
      <c r="C58" s="62" t="s">
        <v>2219</v>
      </c>
      <c r="D58" s="294" t="s">
        <v>2525</v>
      </c>
      <c r="E58" s="266">
        <f>VLOOKUP(D58,ФОТ!$B$3:$C$105,2,FALSE)</f>
        <v>131.12</v>
      </c>
      <c r="F58" s="257">
        <v>0.72</v>
      </c>
      <c r="G58" s="262">
        <f>ROUND(E58*F58,2)</f>
        <v>94.41</v>
      </c>
      <c r="H58" s="133">
        <f>ROUND(G58*ФОТ!$D$3,2)</f>
        <v>251.51</v>
      </c>
      <c r="I58" s="190">
        <f>ROUND(H58*ФОТ!$E$3,1)</f>
        <v>364.7</v>
      </c>
      <c r="J58" s="190">
        <f t="shared" si="0"/>
        <v>326.45999999999998</v>
      </c>
    </row>
    <row r="59" spans="1:10" x14ac:dyDescent="0.2">
      <c r="A59" s="100"/>
      <c r="B59" s="460" t="s">
        <v>3847</v>
      </c>
      <c r="C59" s="62" t="s">
        <v>2219</v>
      </c>
      <c r="D59" s="294" t="s">
        <v>2525</v>
      </c>
      <c r="E59" s="266">
        <f>VLOOKUP(D59,ФОТ!$B$3:$C$105,2,FALSE)</f>
        <v>131.12</v>
      </c>
      <c r="F59" s="257">
        <v>0.84</v>
      </c>
      <c r="G59" s="262">
        <f>ROUND(E59*F59,2)</f>
        <v>110.14</v>
      </c>
      <c r="H59" s="133">
        <f>ROUND(G59*ФОТ!$D$3,2)</f>
        <v>293.41000000000003</v>
      </c>
      <c r="I59" s="190">
        <f>ROUND(H59*ФОТ!$E$3,1)</f>
        <v>425.4</v>
      </c>
      <c r="J59" s="190">
        <f t="shared" si="0"/>
        <v>380.85</v>
      </c>
    </row>
    <row r="60" spans="1:10" x14ac:dyDescent="0.2">
      <c r="A60" s="100"/>
      <c r="B60" s="455" t="s">
        <v>2118</v>
      </c>
      <c r="C60" s="62"/>
      <c r="D60" s="294"/>
      <c r="E60" s="255"/>
      <c r="F60" s="257"/>
      <c r="G60" s="255"/>
      <c r="H60" s="199"/>
      <c r="I60" s="195"/>
      <c r="J60" s="190"/>
    </row>
    <row r="61" spans="1:10" x14ac:dyDescent="0.2">
      <c r="A61" s="100"/>
      <c r="B61" s="40" t="s">
        <v>1567</v>
      </c>
      <c r="C61" s="62"/>
      <c r="D61" s="294"/>
      <c r="E61" s="255"/>
      <c r="F61" s="257"/>
      <c r="G61" s="255"/>
      <c r="H61" s="199"/>
      <c r="I61" s="195"/>
      <c r="J61" s="190"/>
    </row>
    <row r="62" spans="1:10" x14ac:dyDescent="0.2">
      <c r="A62" s="100"/>
      <c r="B62" s="40" t="s">
        <v>1568</v>
      </c>
      <c r="C62" s="62"/>
      <c r="D62" s="294"/>
      <c r="E62" s="255"/>
      <c r="F62" s="257"/>
      <c r="G62" s="255"/>
      <c r="H62" s="199"/>
      <c r="I62" s="195"/>
      <c r="J62" s="190"/>
    </row>
    <row r="63" spans="1:10" ht="18" customHeight="1" x14ac:dyDescent="0.2">
      <c r="A63" s="100" t="s">
        <v>1569</v>
      </c>
      <c r="B63" s="40" t="s">
        <v>1570</v>
      </c>
      <c r="C63" s="62" t="s">
        <v>655</v>
      </c>
      <c r="D63" s="294" t="s">
        <v>2524</v>
      </c>
      <c r="E63" s="266">
        <f>VLOOKUP(D63,ФОТ!$B$3:$C$105,2,FALSE)</f>
        <v>113.69</v>
      </c>
      <c r="F63" s="257">
        <v>0.36</v>
      </c>
      <c r="G63" s="262">
        <f>ROUND(E63*F63,2)</f>
        <v>40.93</v>
      </c>
      <c r="H63" s="133">
        <f>ROUND(G63*ФОТ!$D$3,2)</f>
        <v>109.04</v>
      </c>
      <c r="I63" s="190">
        <f>ROUND(H63*ФОТ!$E$3,1)</f>
        <v>158.1</v>
      </c>
      <c r="J63" s="190">
        <f t="shared" si="0"/>
        <v>141.53</v>
      </c>
    </row>
    <row r="64" spans="1:10" x14ac:dyDescent="0.2">
      <c r="A64" s="100"/>
      <c r="B64" s="40" t="s">
        <v>310</v>
      </c>
      <c r="C64" s="62"/>
      <c r="D64" s="294"/>
      <c r="E64" s="255"/>
      <c r="F64" s="257"/>
      <c r="G64" s="255"/>
      <c r="H64" s="199"/>
      <c r="I64" s="195"/>
      <c r="J64" s="190"/>
    </row>
    <row r="65" spans="1:10" x14ac:dyDescent="0.2">
      <c r="A65" s="100"/>
      <c r="B65" s="317" t="s">
        <v>311</v>
      </c>
      <c r="C65" s="62"/>
      <c r="D65" s="294"/>
      <c r="E65" s="255"/>
      <c r="F65" s="257"/>
      <c r="G65" s="255"/>
      <c r="H65" s="199"/>
      <c r="I65" s="195"/>
      <c r="J65" s="190"/>
    </row>
    <row r="66" spans="1:10" x14ac:dyDescent="0.2">
      <c r="A66" s="100"/>
      <c r="B66" s="317" t="s">
        <v>312</v>
      </c>
      <c r="C66" s="62"/>
      <c r="D66" s="294"/>
      <c r="E66" s="255"/>
      <c r="F66" s="257"/>
      <c r="G66" s="255"/>
      <c r="H66" s="199"/>
      <c r="I66" s="195"/>
      <c r="J66" s="190"/>
    </row>
    <row r="67" spans="1:10" ht="15.75" customHeight="1" x14ac:dyDescent="0.2">
      <c r="A67" s="100" t="s">
        <v>313</v>
      </c>
      <c r="B67" s="317" t="s">
        <v>1491</v>
      </c>
      <c r="C67" s="62" t="s">
        <v>2219</v>
      </c>
      <c r="D67" s="294" t="s">
        <v>2524</v>
      </c>
      <c r="E67" s="266">
        <f>VLOOKUP(D67,ФОТ!$B$3:$C$105,2,FALSE)</f>
        <v>113.69</v>
      </c>
      <c r="F67" s="257">
        <v>0.26</v>
      </c>
      <c r="G67" s="262">
        <f>ROUND(E67*F67,2)</f>
        <v>29.56</v>
      </c>
      <c r="H67" s="133">
        <f>ROUND(G67*ФОТ!$D$3,2)</f>
        <v>78.75</v>
      </c>
      <c r="I67" s="190">
        <f>ROUND(H67*ФОТ!$E$3,1)</f>
        <v>114.2</v>
      </c>
      <c r="J67" s="190">
        <f t="shared" si="0"/>
        <v>102.22</v>
      </c>
    </row>
    <row r="68" spans="1:10" ht="13.5" customHeight="1" x14ac:dyDescent="0.2">
      <c r="A68" s="100" t="s">
        <v>314</v>
      </c>
      <c r="B68" s="455" t="s">
        <v>315</v>
      </c>
      <c r="C68" s="62" t="s">
        <v>316</v>
      </c>
      <c r="D68" s="294" t="s">
        <v>2525</v>
      </c>
      <c r="E68" s="266">
        <f>VLOOKUP(D68,ФОТ!$B$3:$C$105,2,FALSE)</f>
        <v>131.12</v>
      </c>
      <c r="F68" s="257">
        <v>0.5</v>
      </c>
      <c r="G68" s="262">
        <f>ROUND(E68*F68,2)</f>
        <v>65.56</v>
      </c>
      <c r="H68" s="133">
        <f>ROUND(G68*ФОТ!$D$3,2)</f>
        <v>174.65</v>
      </c>
      <c r="I68" s="190">
        <f>ROUND(H68*ФОТ!$E$3,1)</f>
        <v>253.2</v>
      </c>
      <c r="J68" s="190">
        <f t="shared" si="0"/>
        <v>226.7</v>
      </c>
    </row>
    <row r="69" spans="1:10" x14ac:dyDescent="0.2">
      <c r="A69" s="100"/>
      <c r="B69" s="317" t="s">
        <v>317</v>
      </c>
      <c r="C69" s="62"/>
      <c r="D69" s="294"/>
      <c r="E69" s="255"/>
      <c r="F69" s="257"/>
      <c r="G69" s="255"/>
      <c r="H69" s="199"/>
      <c r="I69" s="195"/>
      <c r="J69" s="190"/>
    </row>
    <row r="70" spans="1:10" ht="18" customHeight="1" x14ac:dyDescent="0.2">
      <c r="A70" s="100" t="s">
        <v>318</v>
      </c>
      <c r="B70" s="317" t="s">
        <v>319</v>
      </c>
      <c r="C70" s="62" t="s">
        <v>316</v>
      </c>
      <c r="D70" s="294" t="s">
        <v>2524</v>
      </c>
      <c r="E70" s="266">
        <f>VLOOKUP(D70,ФОТ!$B$3:$C$105,2,FALSE)</f>
        <v>113.69</v>
      </c>
      <c r="F70" s="255">
        <v>0.25</v>
      </c>
      <c r="G70" s="262">
        <f>ROUND(E70*F70,2)</f>
        <v>28.42</v>
      </c>
      <c r="H70" s="133">
        <f>ROUND(G70*ФОТ!$D$3,2)</f>
        <v>75.709999999999994</v>
      </c>
      <c r="I70" s="190">
        <f>ROUND(H70*ФОТ!$E$3,1)</f>
        <v>109.8</v>
      </c>
      <c r="J70" s="190">
        <f t="shared" si="0"/>
        <v>98.27</v>
      </c>
    </row>
    <row r="71" spans="1:10" x14ac:dyDescent="0.2">
      <c r="A71" s="100"/>
      <c r="B71" s="316" t="s">
        <v>320</v>
      </c>
      <c r="C71" s="217"/>
      <c r="D71" s="279"/>
      <c r="E71" s="199"/>
      <c r="F71" s="255"/>
      <c r="G71" s="255"/>
      <c r="H71" s="255"/>
      <c r="I71" s="196"/>
      <c r="J71" s="190"/>
    </row>
    <row r="72" spans="1:10" x14ac:dyDescent="0.2">
      <c r="A72" s="100"/>
      <c r="B72" s="461" t="s">
        <v>321</v>
      </c>
      <c r="C72" s="217"/>
      <c r="D72" s="279"/>
      <c r="E72" s="255"/>
      <c r="F72" s="255"/>
      <c r="G72" s="255"/>
      <c r="H72" s="255"/>
      <c r="I72" s="195"/>
      <c r="J72" s="190"/>
    </row>
    <row r="73" spans="1:10" x14ac:dyDescent="0.2">
      <c r="A73" s="100"/>
      <c r="B73" s="462"/>
      <c r="C73" s="217"/>
      <c r="D73" s="280"/>
      <c r="E73" s="255"/>
      <c r="F73" s="199"/>
      <c r="G73" s="255"/>
      <c r="H73" s="199"/>
      <c r="I73" s="195"/>
      <c r="J73" s="190"/>
    </row>
    <row r="74" spans="1:10" x14ac:dyDescent="0.2">
      <c r="A74" s="100" t="s">
        <v>322</v>
      </c>
      <c r="B74" s="40" t="s">
        <v>323</v>
      </c>
      <c r="C74" s="62" t="s">
        <v>3504</v>
      </c>
      <c r="D74" s="279" t="s">
        <v>2524</v>
      </c>
      <c r="E74" s="266">
        <f>VLOOKUP(D74,ФОТ!$B$3:$C$105,2,FALSE)</f>
        <v>113.69</v>
      </c>
      <c r="F74" s="257">
        <v>0.65</v>
      </c>
      <c r="G74" s="262">
        <f>ROUND(E74*F74,2)</f>
        <v>73.900000000000006</v>
      </c>
      <c r="H74" s="133">
        <f>ROUND(G74*ФОТ!$D$3,2)</f>
        <v>196.87</v>
      </c>
      <c r="I74" s="190">
        <f>ROUND(H74*ФОТ!$E$3,1)</f>
        <v>285.5</v>
      </c>
      <c r="J74" s="190">
        <f t="shared" si="0"/>
        <v>255.54</v>
      </c>
    </row>
    <row r="75" spans="1:10" x14ac:dyDescent="0.2">
      <c r="A75" s="100"/>
      <c r="B75" s="40"/>
      <c r="C75" s="62"/>
      <c r="D75" s="279"/>
      <c r="E75" s="255"/>
      <c r="F75" s="257"/>
      <c r="G75" s="255"/>
      <c r="H75" s="199"/>
      <c r="I75" s="195"/>
      <c r="J75" s="190"/>
    </row>
    <row r="76" spans="1:10" x14ac:dyDescent="0.2">
      <c r="A76" s="100" t="s">
        <v>324</v>
      </c>
      <c r="B76" s="40" t="s">
        <v>325</v>
      </c>
      <c r="C76" s="62" t="s">
        <v>2219</v>
      </c>
      <c r="D76" s="279" t="s">
        <v>2525</v>
      </c>
      <c r="E76" s="266">
        <f>VLOOKUP(D76,ФОТ!$B$3:$C$105,2,FALSE)</f>
        <v>131.12</v>
      </c>
      <c r="F76" s="257">
        <v>0.86</v>
      </c>
      <c r="G76" s="262">
        <f>ROUND(E76*F76,2)</f>
        <v>112.76</v>
      </c>
      <c r="H76" s="133">
        <f>ROUND(G76*ФОТ!$D$3,2)</f>
        <v>300.39</v>
      </c>
      <c r="I76" s="190">
        <f>ROUND(H76*ФОТ!$E$3,1)</f>
        <v>435.6</v>
      </c>
      <c r="J76" s="190">
        <f t="shared" si="0"/>
        <v>389.91</v>
      </c>
    </row>
    <row r="77" spans="1:10" x14ac:dyDescent="0.2">
      <c r="A77" s="100"/>
      <c r="B77" s="40" t="s">
        <v>326</v>
      </c>
      <c r="C77" s="62"/>
      <c r="D77" s="279"/>
      <c r="E77" s="255"/>
      <c r="F77" s="257"/>
      <c r="G77" s="255"/>
      <c r="H77" s="199"/>
      <c r="I77" s="195"/>
      <c r="J77" s="190"/>
    </row>
    <row r="78" spans="1:10" x14ac:dyDescent="0.2">
      <c r="A78" s="100"/>
      <c r="B78" s="40"/>
      <c r="C78" s="62"/>
      <c r="D78" s="279"/>
      <c r="E78" s="255"/>
      <c r="F78" s="257"/>
      <c r="G78" s="255"/>
      <c r="H78" s="199"/>
      <c r="I78" s="195"/>
      <c r="J78" s="190"/>
    </row>
    <row r="79" spans="1:10" x14ac:dyDescent="0.2">
      <c r="A79" s="100" t="s">
        <v>327</v>
      </c>
      <c r="B79" s="40" t="s">
        <v>328</v>
      </c>
      <c r="C79" s="62" t="s">
        <v>2219</v>
      </c>
      <c r="D79" s="279" t="s">
        <v>2524</v>
      </c>
      <c r="E79" s="266">
        <f>VLOOKUP(D79,ФОТ!$B$3:$C$105,2,FALSE)</f>
        <v>113.69</v>
      </c>
      <c r="F79" s="257">
        <v>0.71</v>
      </c>
      <c r="G79" s="262">
        <f>ROUND(E79*F79,2)</f>
        <v>80.72</v>
      </c>
      <c r="H79" s="133">
        <f>ROUND(G79*ФОТ!$D$3,2)</f>
        <v>215.04</v>
      </c>
      <c r="I79" s="190">
        <f>ROUND(H79*ФОТ!$E$3,1)</f>
        <v>311.8</v>
      </c>
      <c r="J79" s="190">
        <f t="shared" si="0"/>
        <v>279.12</v>
      </c>
    </row>
    <row r="80" spans="1:10" ht="12" customHeight="1" x14ac:dyDescent="0.2">
      <c r="A80" s="100"/>
      <c r="B80" s="40" t="s">
        <v>326</v>
      </c>
      <c r="C80" s="62"/>
      <c r="D80" s="279"/>
      <c r="E80" s="255"/>
      <c r="F80" s="257"/>
      <c r="G80" s="255"/>
      <c r="H80" s="199"/>
      <c r="I80" s="195"/>
      <c r="J80" s="190"/>
    </row>
    <row r="81" spans="1:10" x14ac:dyDescent="0.2">
      <c r="A81" s="223"/>
      <c r="B81" s="57"/>
      <c r="C81" s="223"/>
      <c r="D81" s="223"/>
      <c r="E81" s="258"/>
      <c r="F81" s="463"/>
      <c r="G81" s="255"/>
      <c r="H81" s="199"/>
      <c r="I81" s="195"/>
      <c r="J81" s="190"/>
    </row>
    <row r="82" spans="1:10" x14ac:dyDescent="0.2">
      <c r="A82" s="100" t="s">
        <v>329</v>
      </c>
      <c r="B82" s="40" t="s">
        <v>330</v>
      </c>
      <c r="C82" s="62" t="s">
        <v>3533</v>
      </c>
      <c r="D82" s="279" t="s">
        <v>2524</v>
      </c>
      <c r="E82" s="266">
        <f>VLOOKUP(D82,ФОТ!$B$3:$C$105,2,FALSE)</f>
        <v>113.69</v>
      </c>
      <c r="F82" s="257">
        <v>0.74</v>
      </c>
      <c r="G82" s="262">
        <f>ROUND(E82*F82,2)</f>
        <v>84.13</v>
      </c>
      <c r="H82" s="133">
        <f>ROUND(G82*ФОТ!$D$3,2)</f>
        <v>224.12</v>
      </c>
      <c r="I82" s="190">
        <f>ROUND(H82*ФОТ!$E$3,1)</f>
        <v>325</v>
      </c>
      <c r="J82" s="190">
        <f t="shared" ref="J82:J95" si="1">H82*1.298</f>
        <v>290.91000000000003</v>
      </c>
    </row>
    <row r="83" spans="1:10" x14ac:dyDescent="0.2">
      <c r="A83" s="223"/>
      <c r="B83" s="57"/>
      <c r="C83" s="223"/>
      <c r="D83" s="223"/>
      <c r="E83" s="258"/>
      <c r="F83" s="463"/>
      <c r="G83" s="255"/>
      <c r="H83" s="199"/>
      <c r="I83" s="195"/>
      <c r="J83" s="190"/>
    </row>
    <row r="84" spans="1:10" x14ac:dyDescent="0.2">
      <c r="A84" s="100" t="s">
        <v>331</v>
      </c>
      <c r="B84" s="317" t="s">
        <v>332</v>
      </c>
      <c r="C84" s="62" t="s">
        <v>3504</v>
      </c>
      <c r="D84" s="279" t="s">
        <v>2525</v>
      </c>
      <c r="E84" s="266">
        <f>VLOOKUP(D84,ФОТ!$B$3:$C$105,2,FALSE)</f>
        <v>131.12</v>
      </c>
      <c r="F84" s="257">
        <v>0.63</v>
      </c>
      <c r="G84" s="262">
        <f>ROUND(E84*F84,2)</f>
        <v>82.61</v>
      </c>
      <c r="H84" s="133">
        <f>ROUND(G84*ФОТ!$D$3,2)</f>
        <v>220.07</v>
      </c>
      <c r="I84" s="190">
        <f>ROUND(H84*ФОТ!$E$3,1)</f>
        <v>319.10000000000002</v>
      </c>
      <c r="J84" s="190">
        <f t="shared" si="1"/>
        <v>285.64999999999998</v>
      </c>
    </row>
    <row r="85" spans="1:10" x14ac:dyDescent="0.2">
      <c r="A85" s="100"/>
      <c r="B85" s="317" t="s">
        <v>333</v>
      </c>
      <c r="C85" s="62"/>
      <c r="D85" s="279"/>
      <c r="E85" s="255"/>
      <c r="F85" s="257"/>
      <c r="G85" s="255"/>
      <c r="H85" s="199"/>
      <c r="I85" s="195"/>
      <c r="J85" s="190"/>
    </row>
    <row r="86" spans="1:10" x14ac:dyDescent="0.2">
      <c r="A86" s="100"/>
      <c r="B86" s="40" t="s">
        <v>326</v>
      </c>
      <c r="C86" s="62"/>
      <c r="D86" s="279"/>
      <c r="E86" s="255"/>
      <c r="F86" s="257"/>
      <c r="G86" s="255"/>
      <c r="H86" s="199"/>
      <c r="I86" s="195"/>
      <c r="J86" s="190"/>
    </row>
    <row r="87" spans="1:10" ht="20.25" customHeight="1" x14ac:dyDescent="0.2">
      <c r="A87" s="100" t="s">
        <v>334</v>
      </c>
      <c r="B87" s="317" t="s">
        <v>1701</v>
      </c>
      <c r="C87" s="62" t="s">
        <v>3609</v>
      </c>
      <c r="D87" s="279" t="s">
        <v>2525</v>
      </c>
      <c r="E87" s="266">
        <f>VLOOKUP(D87,ФОТ!$B$3:$C$105,2,FALSE)</f>
        <v>131.12</v>
      </c>
      <c r="F87" s="255">
        <v>0.2</v>
      </c>
      <c r="G87" s="262">
        <f>ROUND(E87*F87,2)</f>
        <v>26.22</v>
      </c>
      <c r="H87" s="133">
        <f>ROUND(G87*ФОТ!$D$3,2)</f>
        <v>69.849999999999994</v>
      </c>
      <c r="I87" s="190">
        <f>ROUND(H87*ФОТ!$E$3,1)</f>
        <v>101.3</v>
      </c>
      <c r="J87" s="190">
        <f t="shared" si="1"/>
        <v>90.67</v>
      </c>
    </row>
    <row r="88" spans="1:10" x14ac:dyDescent="0.2">
      <c r="A88" s="100"/>
      <c r="B88" s="317" t="s">
        <v>1702</v>
      </c>
      <c r="C88" s="62" t="s">
        <v>1703</v>
      </c>
      <c r="D88" s="279"/>
      <c r="E88" s="255"/>
      <c r="F88" s="255"/>
      <c r="G88" s="39"/>
      <c r="H88" s="55"/>
      <c r="I88" s="202"/>
      <c r="J88" s="190"/>
    </row>
    <row r="89" spans="1:10" x14ac:dyDescent="0.2">
      <c r="A89" s="100"/>
      <c r="B89" s="57" t="s">
        <v>1704</v>
      </c>
      <c r="C89" s="62"/>
      <c r="D89" s="53"/>
      <c r="E89" s="255"/>
      <c r="F89" s="257"/>
      <c r="G89" s="39"/>
      <c r="H89" s="55"/>
      <c r="I89" s="202"/>
      <c r="J89" s="190"/>
    </row>
    <row r="90" spans="1:10" x14ac:dyDescent="0.2">
      <c r="A90" s="100"/>
      <c r="B90" s="57"/>
      <c r="C90" s="62"/>
      <c r="D90" s="53"/>
      <c r="E90" s="255"/>
      <c r="F90" s="199"/>
      <c r="G90" s="39"/>
      <c r="H90" s="55"/>
      <c r="I90" s="202"/>
      <c r="J90" s="190"/>
    </row>
    <row r="91" spans="1:10" ht="14.25" customHeight="1" x14ac:dyDescent="0.2">
      <c r="A91" s="788" t="s">
        <v>955</v>
      </c>
      <c r="B91" s="787" t="s">
        <v>956</v>
      </c>
      <c r="C91" s="766" t="s">
        <v>957</v>
      </c>
      <c r="D91" s="54" t="s">
        <v>2538</v>
      </c>
      <c r="E91" s="265">
        <f>VLOOKUP(D91,ФОТ!$B$3:$C$105,2,FALSE)</f>
        <v>176.42</v>
      </c>
      <c r="F91" s="199">
        <v>1</v>
      </c>
      <c r="G91" s="262">
        <f>ROUND(E91*F91,2)</f>
        <v>176.42</v>
      </c>
      <c r="H91" s="133">
        <f>ROUND(G91*ФОТ!$D$3,2)</f>
        <v>469.98</v>
      </c>
      <c r="I91" s="190">
        <f>ROUND(H91*ФОТ!$E$3,1)</f>
        <v>681.5</v>
      </c>
      <c r="J91" s="190">
        <f t="shared" si="1"/>
        <v>610.03</v>
      </c>
    </row>
    <row r="92" spans="1:10" x14ac:dyDescent="0.2">
      <c r="A92" s="788"/>
      <c r="B92" s="787"/>
      <c r="C92" s="766"/>
      <c r="D92" s="54" t="s">
        <v>2525</v>
      </c>
      <c r="E92" s="265">
        <f>VLOOKUP(D92,ФОТ!$B$3:$C$105,2,FALSE)</f>
        <v>131.12</v>
      </c>
      <c r="F92" s="198">
        <v>0.58399999999999996</v>
      </c>
      <c r="G92" s="262">
        <f>ROUND(E92*F92,2)</f>
        <v>76.569999999999993</v>
      </c>
      <c r="H92" s="133">
        <f>ROUND(G92*ФОТ!$D$3,2)</f>
        <v>203.98</v>
      </c>
      <c r="I92" s="190">
        <f>ROUND(H92*ФОТ!$E$3,1)</f>
        <v>295.8</v>
      </c>
      <c r="J92" s="190">
        <f t="shared" si="1"/>
        <v>264.77</v>
      </c>
    </row>
    <row r="93" spans="1:10" x14ac:dyDescent="0.2">
      <c r="A93" s="433"/>
      <c r="B93" s="386"/>
      <c r="C93" s="385"/>
      <c r="D93" s="53"/>
      <c r="E93" s="255"/>
      <c r="F93" s="199"/>
      <c r="G93" s="39"/>
      <c r="H93" s="55"/>
      <c r="I93" s="202"/>
      <c r="J93" s="190"/>
    </row>
    <row r="94" spans="1:10" x14ac:dyDescent="0.2">
      <c r="A94" s="788" t="s">
        <v>958</v>
      </c>
      <c r="B94" s="787" t="s">
        <v>959</v>
      </c>
      <c r="C94" s="766" t="s">
        <v>957</v>
      </c>
      <c r="D94" s="54" t="s">
        <v>2538</v>
      </c>
      <c r="E94" s="265">
        <f>VLOOKUP(D94,ФОТ!$B$3:$C$105,2,FALSE)</f>
        <v>176.42</v>
      </c>
      <c r="F94" s="198">
        <v>0.58399999999999996</v>
      </c>
      <c r="G94" s="262">
        <f>ROUND(E94*F94,2)</f>
        <v>103.03</v>
      </c>
      <c r="H94" s="133">
        <f>ROUND(G94*ФОТ!$D$3,2)</f>
        <v>274.47000000000003</v>
      </c>
      <c r="I94" s="190">
        <f>ROUND(H94*ФОТ!$E$3,1)</f>
        <v>398</v>
      </c>
      <c r="J94" s="190">
        <f t="shared" si="1"/>
        <v>356.26</v>
      </c>
    </row>
    <row r="95" spans="1:10" x14ac:dyDescent="0.2">
      <c r="A95" s="788"/>
      <c r="B95" s="787"/>
      <c r="C95" s="766"/>
      <c r="D95" s="54" t="s">
        <v>2525</v>
      </c>
      <c r="E95" s="265">
        <f>VLOOKUP(D95,ФОТ!$B$3:$C$105,2,FALSE)</f>
        <v>131.12</v>
      </c>
      <c r="F95" s="198">
        <v>0.33500000000000002</v>
      </c>
      <c r="G95" s="262">
        <f>ROUND(E95*F95,2)</f>
        <v>43.93</v>
      </c>
      <c r="H95" s="133">
        <f>ROUND(G95*ФОТ!$D$3,2)</f>
        <v>117.03</v>
      </c>
      <c r="I95" s="190">
        <f>ROUND(H95*ФОТ!$E$3,1)</f>
        <v>169.7</v>
      </c>
      <c r="J95" s="190">
        <f t="shared" si="1"/>
        <v>151.9</v>
      </c>
    </row>
    <row r="96" spans="1:10" x14ac:dyDescent="0.2">
      <c r="A96" s="433"/>
      <c r="B96" s="386"/>
      <c r="C96" s="464"/>
      <c r="D96" s="54"/>
      <c r="E96" s="197"/>
      <c r="F96" s="198"/>
      <c r="G96" s="133"/>
      <c r="H96" s="133"/>
      <c r="I96" s="191"/>
      <c r="J96" s="211"/>
    </row>
    <row r="97" spans="1:10" x14ac:dyDescent="0.2">
      <c r="A97" s="100"/>
      <c r="B97" s="57"/>
      <c r="C97" s="54"/>
      <c r="D97" s="53"/>
      <c r="E97" s="199"/>
      <c r="F97" s="199"/>
      <c r="G97" s="55"/>
      <c r="H97" s="55"/>
      <c r="I97" s="55"/>
      <c r="J97" s="43"/>
    </row>
    <row r="98" spans="1:10" x14ac:dyDescent="0.2">
      <c r="A98" s="100"/>
      <c r="B98" s="465" t="s">
        <v>2496</v>
      </c>
      <c r="C98" s="188"/>
      <c r="D98" s="466"/>
      <c r="E98" s="200"/>
      <c r="F98" s="199"/>
      <c r="G98" s="55"/>
      <c r="H98" s="55"/>
      <c r="I98" s="55"/>
      <c r="J98" s="43"/>
    </row>
    <row r="99" spans="1:10" x14ac:dyDescent="0.2">
      <c r="A99" s="100"/>
      <c r="B99" s="465" t="s">
        <v>1705</v>
      </c>
      <c r="C99" s="188"/>
      <c r="D99" s="466"/>
      <c r="E99" s="200"/>
      <c r="F99" s="199"/>
      <c r="G99" s="55"/>
      <c r="H99" s="55"/>
      <c r="I99" s="55"/>
      <c r="J99" s="43"/>
    </row>
    <row r="100" spans="1:10" x14ac:dyDescent="0.2">
      <c r="A100" s="100"/>
      <c r="B100" s="465" t="s">
        <v>1706</v>
      </c>
      <c r="C100" s="188"/>
      <c r="D100" s="466"/>
      <c r="E100" s="200"/>
      <c r="F100" s="199"/>
      <c r="G100" s="55"/>
      <c r="H100" s="55"/>
      <c r="I100" s="55"/>
      <c r="J100" s="43"/>
    </row>
    <row r="101" spans="1:10" x14ac:dyDescent="0.2">
      <c r="A101" s="100"/>
      <c r="B101" s="467" t="s">
        <v>1707</v>
      </c>
      <c r="C101" s="188"/>
      <c r="D101" s="466"/>
      <c r="E101" s="188"/>
      <c r="F101" s="55"/>
      <c r="G101" s="55"/>
      <c r="H101" s="55"/>
      <c r="I101" s="55"/>
      <c r="J101" s="43"/>
    </row>
    <row r="102" spans="1:10" x14ac:dyDescent="0.2">
      <c r="A102" s="100"/>
      <c r="B102" s="465" t="s">
        <v>1708</v>
      </c>
      <c r="C102" s="188"/>
      <c r="D102" s="466"/>
      <c r="E102" s="188"/>
      <c r="F102" s="55"/>
      <c r="G102" s="55"/>
      <c r="H102" s="55"/>
      <c r="I102" s="55"/>
      <c r="J102" s="43"/>
    </row>
    <row r="103" spans="1:10" ht="20.25" customHeight="1" x14ac:dyDescent="0.2">
      <c r="A103" s="100"/>
      <c r="B103" s="785"/>
      <c r="C103" s="785"/>
      <c r="D103" s="785"/>
      <c r="E103" s="785"/>
      <c r="F103" s="785"/>
      <c r="G103" s="785"/>
      <c r="H103" s="785"/>
      <c r="I103" s="785"/>
      <c r="J103" s="786"/>
    </row>
    <row r="104" spans="1:10" ht="12.75" customHeight="1" x14ac:dyDescent="0.2">
      <c r="A104" s="338"/>
      <c r="B104" s="408"/>
      <c r="C104" s="70"/>
      <c r="D104" s="70"/>
      <c r="E104" s="70"/>
      <c r="F104" s="70"/>
      <c r="G104" s="70"/>
      <c r="H104" s="70"/>
      <c r="I104" s="70"/>
      <c r="J104" s="71"/>
    </row>
    <row r="105" spans="1:10" x14ac:dyDescent="0.2">
      <c r="A105" s="6"/>
      <c r="B105" s="335"/>
      <c r="C105" s="6"/>
      <c r="D105" s="6"/>
      <c r="E105" s="6"/>
      <c r="F105" s="6"/>
      <c r="G105" s="6"/>
      <c r="H105" s="6"/>
      <c r="I105" s="6"/>
      <c r="J105" s="6"/>
    </row>
    <row r="106" spans="1:10" ht="16.5" customHeight="1" x14ac:dyDescent="0.2">
      <c r="A106" s="5" t="s">
        <v>1709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">
      <c r="A107" s="6"/>
      <c r="B107" s="60"/>
      <c r="C107" s="6"/>
      <c r="D107" s="6"/>
      <c r="E107" s="6"/>
      <c r="F107" s="6"/>
      <c r="G107" s="6"/>
      <c r="H107" s="6"/>
      <c r="I107" s="6"/>
      <c r="J107" s="6"/>
    </row>
    <row r="108" spans="1:10" x14ac:dyDescent="0.2">
      <c r="A108" s="289" t="s">
        <v>3835</v>
      </c>
      <c r="B108" s="290"/>
      <c r="C108" s="186" t="s">
        <v>3836</v>
      </c>
      <c r="D108" s="291" t="s">
        <v>3837</v>
      </c>
      <c r="E108" s="245" t="s">
        <v>484</v>
      </c>
      <c r="F108" s="158" t="s">
        <v>485</v>
      </c>
      <c r="G108" s="245" t="s">
        <v>486</v>
      </c>
      <c r="H108" s="252" t="s">
        <v>487</v>
      </c>
      <c r="I108" s="237" t="s">
        <v>488</v>
      </c>
      <c r="J108" s="238"/>
    </row>
    <row r="109" spans="1:10" x14ac:dyDescent="0.2">
      <c r="A109" s="292" t="s">
        <v>489</v>
      </c>
      <c r="B109" s="160"/>
      <c r="C109" s="293" t="s">
        <v>490</v>
      </c>
      <c r="D109" s="294" t="s">
        <v>491</v>
      </c>
      <c r="E109" s="154" t="s">
        <v>492</v>
      </c>
      <c r="F109" s="62" t="s">
        <v>493</v>
      </c>
      <c r="G109" s="154" t="s">
        <v>494</v>
      </c>
      <c r="H109" s="39" t="s">
        <v>495</v>
      </c>
      <c r="I109" s="239" t="s">
        <v>496</v>
      </c>
      <c r="J109" s="240" t="s">
        <v>497</v>
      </c>
    </row>
    <row r="110" spans="1:10" x14ac:dyDescent="0.2">
      <c r="A110" s="292"/>
      <c r="B110" s="160"/>
      <c r="C110" s="293"/>
      <c r="D110" s="294" t="s">
        <v>498</v>
      </c>
      <c r="E110" s="154" t="s">
        <v>499</v>
      </c>
      <c r="F110" s="62" t="s">
        <v>1710</v>
      </c>
      <c r="G110" s="154" t="s">
        <v>501</v>
      </c>
      <c r="H110" s="39" t="s">
        <v>499</v>
      </c>
      <c r="I110" s="202" t="s">
        <v>1633</v>
      </c>
      <c r="J110" s="208" t="s">
        <v>1634</v>
      </c>
    </row>
    <row r="111" spans="1:10" x14ac:dyDescent="0.2">
      <c r="A111" s="295"/>
      <c r="B111" s="296"/>
      <c r="C111" s="71"/>
      <c r="D111" s="297"/>
      <c r="E111" s="247"/>
      <c r="F111" s="49" t="s">
        <v>1635</v>
      </c>
      <c r="G111" s="50" t="s">
        <v>499</v>
      </c>
      <c r="H111" s="298"/>
      <c r="I111" s="241" t="s">
        <v>1637</v>
      </c>
      <c r="J111" s="241" t="s">
        <v>1637</v>
      </c>
    </row>
    <row r="112" spans="1:10" ht="22.5" customHeight="1" x14ac:dyDescent="0.2">
      <c r="A112" s="100"/>
      <c r="B112" s="288" t="s">
        <v>1711</v>
      </c>
      <c r="C112" s="62" t="s">
        <v>1712</v>
      </c>
      <c r="D112" s="376" t="s">
        <v>1713</v>
      </c>
      <c r="E112" s="468">
        <f>VLOOKUP(D112,ФОТ!$B$3:$C$105,2,FALSE)</f>
        <v>122.4</v>
      </c>
      <c r="F112" s="257">
        <v>0.4</v>
      </c>
      <c r="G112" s="262">
        <f>ROUND(E112*F112,2)</f>
        <v>48.96</v>
      </c>
      <c r="H112" s="220">
        <f>ROUND(G112*ФОТ!$D$3,2)</f>
        <v>130.43</v>
      </c>
      <c r="I112" s="190">
        <f>ROUND(H112*ФОТ!$E$3,1)</f>
        <v>189.1</v>
      </c>
      <c r="J112" s="190">
        <f>H112*ФОТ!F3</f>
        <v>169.56</v>
      </c>
    </row>
    <row r="113" spans="1:10" ht="21" customHeight="1" x14ac:dyDescent="0.25">
      <c r="A113" s="469" t="s">
        <v>1714</v>
      </c>
      <c r="B113" s="470"/>
      <c r="C113" s="62"/>
      <c r="D113" s="53"/>
      <c r="E113" s="255"/>
      <c r="F113" s="257"/>
      <c r="G113" s="255"/>
      <c r="H113" s="334"/>
      <c r="I113" s="195"/>
      <c r="J113" s="190"/>
    </row>
    <row r="114" spans="1:10" ht="21" customHeight="1" x14ac:dyDescent="0.2">
      <c r="A114" s="100" t="s">
        <v>1715</v>
      </c>
      <c r="B114" s="6" t="s">
        <v>2765</v>
      </c>
      <c r="C114" s="62"/>
      <c r="D114" s="153"/>
      <c r="E114" s="255"/>
      <c r="F114" s="257"/>
      <c r="G114" s="255"/>
      <c r="H114" s="334"/>
      <c r="I114" s="195"/>
      <c r="J114" s="190"/>
    </row>
    <row r="115" spans="1:10" x14ac:dyDescent="0.2">
      <c r="A115" s="100"/>
      <c r="B115" s="6" t="s">
        <v>2766</v>
      </c>
      <c r="C115" s="62" t="s">
        <v>3609</v>
      </c>
      <c r="D115" s="294" t="s">
        <v>2524</v>
      </c>
      <c r="E115" s="266">
        <f>VLOOKUP(D115,ФОТ!$B$3:$C$105,2,FALSE)</f>
        <v>113.69</v>
      </c>
      <c r="F115" s="257">
        <v>2.5</v>
      </c>
      <c r="G115" s="262">
        <f t="shared" ref="G115:G148" si="2">ROUND(E115*F115,2)</f>
        <v>284.23</v>
      </c>
      <c r="H115" s="220">
        <f>ROUND(G115*ФОТ!$D$3,2)</f>
        <v>757.19</v>
      </c>
      <c r="I115" s="190">
        <f>ROUND(H115*ФОТ!$E$3,1)</f>
        <v>1097.9000000000001</v>
      </c>
      <c r="J115" s="190">
        <f>H115*1.298</f>
        <v>982.83</v>
      </c>
    </row>
    <row r="116" spans="1:10" ht="18" customHeight="1" x14ac:dyDescent="0.2">
      <c r="A116" s="100" t="s">
        <v>2767</v>
      </c>
      <c r="B116" s="6" t="s">
        <v>1075</v>
      </c>
      <c r="C116" s="62" t="s">
        <v>2219</v>
      </c>
      <c r="D116" s="294" t="s">
        <v>2524</v>
      </c>
      <c r="E116" s="266">
        <f>VLOOKUP(D116,ФОТ!$B$3:$C$105,2,FALSE)</f>
        <v>113.69</v>
      </c>
      <c r="F116" s="257">
        <v>0.72</v>
      </c>
      <c r="G116" s="262">
        <f t="shared" si="2"/>
        <v>81.86</v>
      </c>
      <c r="H116" s="220">
        <f>ROUND(G116*ФОТ!$D$3,2)</f>
        <v>218.08</v>
      </c>
      <c r="I116" s="190">
        <f>ROUND(H116*ФОТ!$E$3,1)</f>
        <v>316.2</v>
      </c>
      <c r="J116" s="190">
        <f t="shared" ref="J116:J179" si="3">H116*1.298</f>
        <v>283.07</v>
      </c>
    </row>
    <row r="117" spans="1:10" ht="18" customHeight="1" x14ac:dyDescent="0.2">
      <c r="A117" s="100" t="s">
        <v>2768</v>
      </c>
      <c r="B117" s="6" t="s">
        <v>2769</v>
      </c>
      <c r="C117" s="62" t="s">
        <v>2770</v>
      </c>
      <c r="D117" s="294" t="s">
        <v>2524</v>
      </c>
      <c r="E117" s="266">
        <f>VLOOKUP(D117,ФОТ!$B$3:$C$105,2,FALSE)</f>
        <v>113.69</v>
      </c>
      <c r="F117" s="257">
        <v>0.28999999999999998</v>
      </c>
      <c r="G117" s="262">
        <f t="shared" si="2"/>
        <v>32.97</v>
      </c>
      <c r="H117" s="220">
        <f>ROUND(G117*ФОТ!$D$3,2)</f>
        <v>87.83</v>
      </c>
      <c r="I117" s="190">
        <f>ROUND(H117*ФОТ!$E$3,1)</f>
        <v>127.4</v>
      </c>
      <c r="J117" s="190">
        <f t="shared" si="3"/>
        <v>114</v>
      </c>
    </row>
    <row r="118" spans="1:10" ht="18" customHeight="1" x14ac:dyDescent="0.2">
      <c r="A118" s="100" t="s">
        <v>2771</v>
      </c>
      <c r="B118" s="6" t="s">
        <v>2772</v>
      </c>
      <c r="C118" s="62" t="s">
        <v>2773</v>
      </c>
      <c r="D118" s="294" t="s">
        <v>2524</v>
      </c>
      <c r="E118" s="266">
        <f>VLOOKUP(D118,ФОТ!$B$3:$C$105,2,FALSE)</f>
        <v>113.69</v>
      </c>
      <c r="F118" s="257">
        <v>1.5</v>
      </c>
      <c r="G118" s="262">
        <f t="shared" si="2"/>
        <v>170.54</v>
      </c>
      <c r="H118" s="220">
        <f>ROUND(G118*ФОТ!$D$3,2)</f>
        <v>454.32</v>
      </c>
      <c r="I118" s="190">
        <f>ROUND(H118*ФОТ!$E$3,1)</f>
        <v>658.8</v>
      </c>
      <c r="J118" s="190">
        <f t="shared" si="3"/>
        <v>589.71</v>
      </c>
    </row>
    <row r="119" spans="1:10" ht="18" customHeight="1" x14ac:dyDescent="0.2">
      <c r="A119" s="100" t="s">
        <v>2774</v>
      </c>
      <c r="B119" s="6" t="s">
        <v>2775</v>
      </c>
      <c r="C119" s="62" t="s">
        <v>2776</v>
      </c>
      <c r="D119" s="294" t="s">
        <v>2524</v>
      </c>
      <c r="E119" s="266">
        <f>VLOOKUP(D119,ФОТ!$B$3:$C$105,2,FALSE)</f>
        <v>113.69</v>
      </c>
      <c r="F119" s="257">
        <v>0.69</v>
      </c>
      <c r="G119" s="262">
        <f t="shared" si="2"/>
        <v>78.45</v>
      </c>
      <c r="H119" s="220">
        <f>ROUND(G119*ФОТ!$D$3,2)</f>
        <v>208.99</v>
      </c>
      <c r="I119" s="190">
        <f>ROUND(H119*ФОТ!$E$3,1)</f>
        <v>303</v>
      </c>
      <c r="J119" s="190">
        <f t="shared" si="3"/>
        <v>271.27</v>
      </c>
    </row>
    <row r="120" spans="1:10" ht="18" customHeight="1" x14ac:dyDescent="0.2">
      <c r="A120" s="100" t="s">
        <v>2777</v>
      </c>
      <c r="B120" s="6" t="s">
        <v>2778</v>
      </c>
      <c r="C120" s="62" t="s">
        <v>3504</v>
      </c>
      <c r="D120" s="294" t="s">
        <v>2524</v>
      </c>
      <c r="E120" s="266">
        <f>VLOOKUP(D120,ФОТ!$B$3:$C$105,2,FALSE)</f>
        <v>113.69</v>
      </c>
      <c r="F120" s="257">
        <v>0.28999999999999998</v>
      </c>
      <c r="G120" s="262">
        <f t="shared" si="2"/>
        <v>32.97</v>
      </c>
      <c r="H120" s="220">
        <f>ROUND(G120*ФОТ!$D$3,2)</f>
        <v>87.83</v>
      </c>
      <c r="I120" s="190">
        <f>ROUND(H120*ФОТ!$E$3,1)</f>
        <v>127.4</v>
      </c>
      <c r="J120" s="190">
        <f t="shared" si="3"/>
        <v>114</v>
      </c>
    </row>
    <row r="121" spans="1:10" ht="18" customHeight="1" x14ac:dyDescent="0.2">
      <c r="A121" s="100" t="s">
        <v>2779</v>
      </c>
      <c r="B121" s="6" t="s">
        <v>2780</v>
      </c>
      <c r="C121" s="62" t="s">
        <v>2219</v>
      </c>
      <c r="D121" s="294" t="s">
        <v>2524</v>
      </c>
      <c r="E121" s="266">
        <f>VLOOKUP(D121,ФОТ!$B$3:$C$105,2,FALSE)</f>
        <v>113.69</v>
      </c>
      <c r="F121" s="257">
        <v>0.36</v>
      </c>
      <c r="G121" s="262">
        <f t="shared" si="2"/>
        <v>40.93</v>
      </c>
      <c r="H121" s="220">
        <f>ROUND(G121*ФОТ!$D$3,2)</f>
        <v>109.04</v>
      </c>
      <c r="I121" s="190">
        <f>ROUND(H121*ФОТ!$E$3,1)</f>
        <v>158.1</v>
      </c>
      <c r="J121" s="190">
        <f t="shared" si="3"/>
        <v>141.53</v>
      </c>
    </row>
    <row r="122" spans="1:10" ht="18" customHeight="1" x14ac:dyDescent="0.2">
      <c r="A122" s="100" t="s">
        <v>2781</v>
      </c>
      <c r="B122" s="6" t="s">
        <v>2782</v>
      </c>
      <c r="C122" s="62" t="s">
        <v>2783</v>
      </c>
      <c r="D122" s="294" t="s">
        <v>2524</v>
      </c>
      <c r="E122" s="266">
        <f>VLOOKUP(D122,ФОТ!$B$3:$C$105,2,FALSE)</f>
        <v>113.69</v>
      </c>
      <c r="F122" s="257">
        <v>0.15</v>
      </c>
      <c r="G122" s="262">
        <f t="shared" si="2"/>
        <v>17.05</v>
      </c>
      <c r="H122" s="220">
        <f>ROUND(G122*ФОТ!$D$3,2)</f>
        <v>45.42</v>
      </c>
      <c r="I122" s="190">
        <f>ROUND(H122*ФОТ!$E$3,1)</f>
        <v>65.900000000000006</v>
      </c>
      <c r="J122" s="190">
        <f t="shared" si="3"/>
        <v>58.96</v>
      </c>
    </row>
    <row r="123" spans="1:10" ht="18" customHeight="1" x14ac:dyDescent="0.2">
      <c r="A123" s="100" t="s">
        <v>2784</v>
      </c>
      <c r="B123" s="6" t="s">
        <v>2785</v>
      </c>
      <c r="C123" s="62" t="s">
        <v>2786</v>
      </c>
      <c r="D123" s="294" t="s">
        <v>2524</v>
      </c>
      <c r="E123" s="266">
        <f>VLOOKUP(D123,ФОТ!$B$3:$C$105,2,FALSE)</f>
        <v>113.69</v>
      </c>
      <c r="F123" s="257">
        <v>0.2</v>
      </c>
      <c r="G123" s="262">
        <f t="shared" si="2"/>
        <v>22.74</v>
      </c>
      <c r="H123" s="220">
        <f>ROUND(G123*ФОТ!$D$3,2)</f>
        <v>60.58</v>
      </c>
      <c r="I123" s="190">
        <f>ROUND(H123*ФОТ!$E$3,1)</f>
        <v>87.8</v>
      </c>
      <c r="J123" s="190">
        <f t="shared" si="3"/>
        <v>78.63</v>
      </c>
    </row>
    <row r="124" spans="1:10" ht="18" customHeight="1" x14ac:dyDescent="0.2">
      <c r="A124" s="100" t="s">
        <v>2787</v>
      </c>
      <c r="B124" s="6" t="s">
        <v>2788</v>
      </c>
      <c r="C124" s="62" t="s">
        <v>416</v>
      </c>
      <c r="D124" s="294" t="s">
        <v>2524</v>
      </c>
      <c r="E124" s="266">
        <f>VLOOKUP(D124,ФОТ!$B$3:$C$105,2,FALSE)</f>
        <v>113.69</v>
      </c>
      <c r="F124" s="257">
        <v>0.25</v>
      </c>
      <c r="G124" s="262">
        <f t="shared" si="2"/>
        <v>28.42</v>
      </c>
      <c r="H124" s="220">
        <f>ROUND(G124*ФОТ!$D$3,2)</f>
        <v>75.709999999999994</v>
      </c>
      <c r="I124" s="190">
        <f>ROUND(H124*ФОТ!$E$3,1)</f>
        <v>109.8</v>
      </c>
      <c r="J124" s="190">
        <f t="shared" si="3"/>
        <v>98.27</v>
      </c>
    </row>
    <row r="125" spans="1:10" ht="18" customHeight="1" x14ac:dyDescent="0.2">
      <c r="A125" s="100" t="s">
        <v>2789</v>
      </c>
      <c r="B125" s="6" t="s">
        <v>2790</v>
      </c>
      <c r="C125" s="62" t="s">
        <v>2464</v>
      </c>
      <c r="D125" s="294" t="s">
        <v>2524</v>
      </c>
      <c r="E125" s="266">
        <f>VLOOKUP(D125,ФОТ!$B$3:$C$105,2,FALSE)</f>
        <v>113.69</v>
      </c>
      <c r="F125" s="257">
        <v>0.15</v>
      </c>
      <c r="G125" s="262">
        <f t="shared" si="2"/>
        <v>17.05</v>
      </c>
      <c r="H125" s="220">
        <f>ROUND(G125*ФОТ!$D$3,2)</f>
        <v>45.42</v>
      </c>
      <c r="I125" s="190">
        <f>ROUND(H125*ФОТ!$E$3,1)</f>
        <v>65.900000000000006</v>
      </c>
      <c r="J125" s="190">
        <f t="shared" si="3"/>
        <v>58.96</v>
      </c>
    </row>
    <row r="126" spans="1:10" ht="18" customHeight="1" x14ac:dyDescent="0.2">
      <c r="A126" s="100" t="s">
        <v>2791</v>
      </c>
      <c r="B126" s="6" t="s">
        <v>2792</v>
      </c>
      <c r="C126" s="62" t="s">
        <v>3295</v>
      </c>
      <c r="D126" s="294" t="s">
        <v>2524</v>
      </c>
      <c r="E126" s="266">
        <f>VLOOKUP(D126,ФОТ!$B$3:$C$105,2,FALSE)</f>
        <v>113.69</v>
      </c>
      <c r="F126" s="257">
        <v>0.2</v>
      </c>
      <c r="G126" s="262">
        <f t="shared" si="2"/>
        <v>22.74</v>
      </c>
      <c r="H126" s="220">
        <f>ROUND(G126*ФОТ!$D$3,2)</f>
        <v>60.58</v>
      </c>
      <c r="I126" s="190">
        <f>ROUND(H126*ФОТ!$E$3,1)</f>
        <v>87.8</v>
      </c>
      <c r="J126" s="190">
        <f t="shared" si="3"/>
        <v>78.63</v>
      </c>
    </row>
    <row r="127" spans="1:10" ht="18" customHeight="1" x14ac:dyDescent="0.2">
      <c r="A127" s="100" t="s">
        <v>2793</v>
      </c>
      <c r="B127" s="6" t="s">
        <v>2794</v>
      </c>
      <c r="C127" s="62" t="s">
        <v>2795</v>
      </c>
      <c r="D127" s="294" t="s">
        <v>2524</v>
      </c>
      <c r="E127" s="266">
        <f>VLOOKUP(D127,ФОТ!$B$3:$C$105,2,FALSE)</f>
        <v>113.69</v>
      </c>
      <c r="F127" s="257">
        <v>1.24</v>
      </c>
      <c r="G127" s="262">
        <f t="shared" si="2"/>
        <v>140.97999999999999</v>
      </c>
      <c r="H127" s="220">
        <f>ROUND(G127*ФОТ!$D$3,2)</f>
        <v>375.57</v>
      </c>
      <c r="I127" s="190">
        <f>ROUND(H127*ФОТ!$E$3,1)</f>
        <v>544.6</v>
      </c>
      <c r="J127" s="190">
        <f t="shared" si="3"/>
        <v>487.49</v>
      </c>
    </row>
    <row r="128" spans="1:10" ht="18" customHeight="1" x14ac:dyDescent="0.2">
      <c r="A128" s="100" t="s">
        <v>2796</v>
      </c>
      <c r="B128" s="6" t="s">
        <v>2797</v>
      </c>
      <c r="C128" s="62" t="s">
        <v>2798</v>
      </c>
      <c r="D128" s="294" t="s">
        <v>2524</v>
      </c>
      <c r="E128" s="266">
        <f>VLOOKUP(D128,ФОТ!$B$3:$C$105,2,FALSE)</f>
        <v>113.69</v>
      </c>
      <c r="F128" s="257">
        <v>0.81</v>
      </c>
      <c r="G128" s="262">
        <f t="shared" si="2"/>
        <v>92.09</v>
      </c>
      <c r="H128" s="220">
        <f>ROUND(G128*ФОТ!$D$3,2)</f>
        <v>245.33</v>
      </c>
      <c r="I128" s="190">
        <f>ROUND(H128*ФОТ!$E$3,1)</f>
        <v>355.7</v>
      </c>
      <c r="J128" s="190">
        <f t="shared" si="3"/>
        <v>318.44</v>
      </c>
    </row>
    <row r="129" spans="1:10" ht="18" customHeight="1" x14ac:dyDescent="0.2">
      <c r="A129" s="100" t="s">
        <v>2799</v>
      </c>
      <c r="B129" s="6" t="s">
        <v>2800</v>
      </c>
      <c r="C129" s="62" t="s">
        <v>1581</v>
      </c>
      <c r="D129" s="294" t="s">
        <v>2524</v>
      </c>
      <c r="E129" s="266">
        <f>VLOOKUP(D129,ФОТ!$B$3:$C$105,2,FALSE)</f>
        <v>113.69</v>
      </c>
      <c r="F129" s="257">
        <v>0.69</v>
      </c>
      <c r="G129" s="262">
        <f t="shared" si="2"/>
        <v>78.45</v>
      </c>
      <c r="H129" s="220">
        <f>ROUND(G129*ФОТ!$D$3,2)</f>
        <v>208.99</v>
      </c>
      <c r="I129" s="190">
        <f>ROUND(H129*ФОТ!$E$3,1)</f>
        <v>303</v>
      </c>
      <c r="J129" s="190">
        <f t="shared" si="3"/>
        <v>271.27</v>
      </c>
    </row>
    <row r="130" spans="1:10" ht="18" customHeight="1" x14ac:dyDescent="0.2">
      <c r="A130" s="100" t="s">
        <v>2801</v>
      </c>
      <c r="B130" s="6" t="s">
        <v>2802</v>
      </c>
      <c r="C130" s="62" t="s">
        <v>2803</v>
      </c>
      <c r="D130" s="294" t="s">
        <v>2524</v>
      </c>
      <c r="E130" s="266">
        <f>VLOOKUP(D130,ФОТ!$B$3:$C$105,2,FALSE)</f>
        <v>113.69</v>
      </c>
      <c r="F130" s="257">
        <v>0.43</v>
      </c>
      <c r="G130" s="262">
        <f t="shared" si="2"/>
        <v>48.89</v>
      </c>
      <c r="H130" s="220">
        <f>ROUND(G130*ФОТ!$D$3,2)</f>
        <v>130.24</v>
      </c>
      <c r="I130" s="190">
        <f>ROUND(H130*ФОТ!$E$3,1)</f>
        <v>188.8</v>
      </c>
      <c r="J130" s="190">
        <f t="shared" si="3"/>
        <v>169.05</v>
      </c>
    </row>
    <row r="131" spans="1:10" ht="18" customHeight="1" x14ac:dyDescent="0.2">
      <c r="A131" s="100" t="s">
        <v>2804</v>
      </c>
      <c r="B131" s="6" t="s">
        <v>2805</v>
      </c>
      <c r="C131" s="62" t="s">
        <v>2798</v>
      </c>
      <c r="D131" s="294" t="s">
        <v>2524</v>
      </c>
      <c r="E131" s="266">
        <f>VLOOKUP(D131,ФОТ!$B$3:$C$105,2,FALSE)</f>
        <v>113.69</v>
      </c>
      <c r="F131" s="257">
        <v>0.5</v>
      </c>
      <c r="G131" s="262">
        <f t="shared" si="2"/>
        <v>56.85</v>
      </c>
      <c r="H131" s="220">
        <f>ROUND(G131*ФОТ!$D$3,2)</f>
        <v>151.44999999999999</v>
      </c>
      <c r="I131" s="190">
        <f>ROUND(H131*ФОТ!$E$3,1)</f>
        <v>219.6</v>
      </c>
      <c r="J131" s="190">
        <f t="shared" si="3"/>
        <v>196.58</v>
      </c>
    </row>
    <row r="132" spans="1:10" ht="18" customHeight="1" x14ac:dyDescent="0.2">
      <c r="A132" s="100" t="s">
        <v>2806</v>
      </c>
      <c r="B132" s="6" t="s">
        <v>2807</v>
      </c>
      <c r="C132" s="62" t="s">
        <v>2219</v>
      </c>
      <c r="D132" s="294" t="s">
        <v>2524</v>
      </c>
      <c r="E132" s="266">
        <f>VLOOKUP(D132,ФОТ!$B$3:$C$105,2,FALSE)</f>
        <v>113.69</v>
      </c>
      <c r="F132" s="257">
        <v>0.3</v>
      </c>
      <c r="G132" s="262">
        <f t="shared" si="2"/>
        <v>34.11</v>
      </c>
      <c r="H132" s="220">
        <f>ROUND(G132*ФОТ!$D$3,2)</f>
        <v>90.87</v>
      </c>
      <c r="I132" s="190">
        <f>ROUND(H132*ФОТ!$E$3,1)</f>
        <v>131.80000000000001</v>
      </c>
      <c r="J132" s="190">
        <f t="shared" si="3"/>
        <v>117.95</v>
      </c>
    </row>
    <row r="133" spans="1:10" ht="18" customHeight="1" x14ac:dyDescent="0.2">
      <c r="A133" s="100" t="s">
        <v>2808</v>
      </c>
      <c r="B133" s="6" t="s">
        <v>2809</v>
      </c>
      <c r="C133" s="62" t="s">
        <v>2219</v>
      </c>
      <c r="D133" s="294" t="s">
        <v>2524</v>
      </c>
      <c r="E133" s="266">
        <f>VLOOKUP(D133,ФОТ!$B$3:$C$105,2,FALSE)</f>
        <v>113.69</v>
      </c>
      <c r="F133" s="257">
        <v>0.4</v>
      </c>
      <c r="G133" s="262">
        <f t="shared" si="2"/>
        <v>45.48</v>
      </c>
      <c r="H133" s="220">
        <f>ROUND(G133*ФОТ!$D$3,2)</f>
        <v>121.16</v>
      </c>
      <c r="I133" s="190">
        <f>ROUND(H133*ФОТ!$E$3,1)</f>
        <v>175.7</v>
      </c>
      <c r="J133" s="190">
        <f t="shared" si="3"/>
        <v>157.27000000000001</v>
      </c>
    </row>
    <row r="134" spans="1:10" ht="18" customHeight="1" x14ac:dyDescent="0.2">
      <c r="A134" s="100" t="s">
        <v>2810</v>
      </c>
      <c r="B134" s="6" t="s">
        <v>2811</v>
      </c>
      <c r="C134" s="62" t="s">
        <v>3717</v>
      </c>
      <c r="D134" s="294" t="s">
        <v>2524</v>
      </c>
      <c r="E134" s="266">
        <f>VLOOKUP(D134,ФОТ!$B$3:$C$105,2,FALSE)</f>
        <v>113.69</v>
      </c>
      <c r="F134" s="257">
        <v>0.6</v>
      </c>
      <c r="G134" s="262">
        <f t="shared" si="2"/>
        <v>68.209999999999994</v>
      </c>
      <c r="H134" s="220">
        <f>ROUND(G134*ФОТ!$D$3,2)</f>
        <v>181.71</v>
      </c>
      <c r="I134" s="190">
        <f>ROUND(H134*ФОТ!$E$3,1)</f>
        <v>263.5</v>
      </c>
      <c r="J134" s="190">
        <f t="shared" si="3"/>
        <v>235.86</v>
      </c>
    </row>
    <row r="135" spans="1:10" ht="18" customHeight="1" x14ac:dyDescent="0.2">
      <c r="A135" s="100" t="s">
        <v>2812</v>
      </c>
      <c r="B135" s="6" t="s">
        <v>3453</v>
      </c>
      <c r="C135" s="62" t="s">
        <v>2219</v>
      </c>
      <c r="D135" s="294" t="s">
        <v>2524</v>
      </c>
      <c r="E135" s="266">
        <f>VLOOKUP(D135,ФОТ!$B$3:$C$105,2,FALSE)</f>
        <v>113.69</v>
      </c>
      <c r="F135" s="257">
        <v>0.9</v>
      </c>
      <c r="G135" s="262">
        <f t="shared" si="2"/>
        <v>102.32</v>
      </c>
      <c r="H135" s="220">
        <f>ROUND(G135*ФОТ!$D$3,2)</f>
        <v>272.58</v>
      </c>
      <c r="I135" s="190">
        <f>ROUND(H135*ФОТ!$E$3,1)</f>
        <v>395.2</v>
      </c>
      <c r="J135" s="190">
        <f t="shared" si="3"/>
        <v>353.81</v>
      </c>
    </row>
    <row r="136" spans="1:10" ht="18" customHeight="1" x14ac:dyDescent="0.2">
      <c r="A136" s="100" t="s">
        <v>3454</v>
      </c>
      <c r="B136" s="6" t="s">
        <v>3455</v>
      </c>
      <c r="C136" s="62" t="s">
        <v>3508</v>
      </c>
      <c r="D136" s="294" t="s">
        <v>2524</v>
      </c>
      <c r="E136" s="266">
        <f>VLOOKUP(D136,ФОТ!$B$3:$C$105,2,FALSE)</f>
        <v>113.69</v>
      </c>
      <c r="F136" s="257">
        <v>0.82</v>
      </c>
      <c r="G136" s="262">
        <f t="shared" si="2"/>
        <v>93.23</v>
      </c>
      <c r="H136" s="220">
        <f>ROUND(G136*ФОТ!$D$3,2)</f>
        <v>248.36</v>
      </c>
      <c r="I136" s="190">
        <f>ROUND(H136*ФОТ!$E$3,1)</f>
        <v>360.1</v>
      </c>
      <c r="J136" s="190">
        <f t="shared" si="3"/>
        <v>322.37</v>
      </c>
    </row>
    <row r="137" spans="1:10" ht="18" customHeight="1" x14ac:dyDescent="0.2">
      <c r="A137" s="100" t="s">
        <v>3456</v>
      </c>
      <c r="B137" s="6" t="s">
        <v>3457</v>
      </c>
      <c r="C137" s="62" t="s">
        <v>2798</v>
      </c>
      <c r="D137" s="294" t="s">
        <v>2524</v>
      </c>
      <c r="E137" s="266">
        <f>VLOOKUP(D137,ФОТ!$B$3:$C$105,2,FALSE)</f>
        <v>113.69</v>
      </c>
      <c r="F137" s="257">
        <v>0.25</v>
      </c>
      <c r="G137" s="262">
        <f t="shared" si="2"/>
        <v>28.42</v>
      </c>
      <c r="H137" s="220">
        <f>ROUND(G137*ФОТ!$D$3,2)</f>
        <v>75.709999999999994</v>
      </c>
      <c r="I137" s="190">
        <f>ROUND(H137*ФОТ!$E$3,1)</f>
        <v>109.8</v>
      </c>
      <c r="J137" s="190">
        <f t="shared" si="3"/>
        <v>98.27</v>
      </c>
    </row>
    <row r="138" spans="1:10" ht="18" customHeight="1" x14ac:dyDescent="0.2">
      <c r="A138" s="100" t="s">
        <v>3458</v>
      </c>
      <c r="B138" s="6" t="s">
        <v>3459</v>
      </c>
      <c r="C138" s="62" t="s">
        <v>2219</v>
      </c>
      <c r="D138" s="294" t="s">
        <v>2524</v>
      </c>
      <c r="E138" s="266">
        <f>VLOOKUP(D138,ФОТ!$B$3:$C$105,2,FALSE)</f>
        <v>113.69</v>
      </c>
      <c r="F138" s="257">
        <v>0.17</v>
      </c>
      <c r="G138" s="262">
        <f t="shared" si="2"/>
        <v>19.329999999999998</v>
      </c>
      <c r="H138" s="220">
        <f>ROUND(G138*ФОТ!$D$3,2)</f>
        <v>51.5</v>
      </c>
      <c r="I138" s="190">
        <f>ROUND(H138*ФОТ!$E$3,1)</f>
        <v>74.7</v>
      </c>
      <c r="J138" s="190">
        <f t="shared" si="3"/>
        <v>66.849999999999994</v>
      </c>
    </row>
    <row r="139" spans="1:10" ht="18" customHeight="1" x14ac:dyDescent="0.2">
      <c r="A139" s="100" t="s">
        <v>3460</v>
      </c>
      <c r="B139" s="6" t="s">
        <v>3461</v>
      </c>
      <c r="C139" s="62" t="s">
        <v>2219</v>
      </c>
      <c r="D139" s="294" t="s">
        <v>2524</v>
      </c>
      <c r="E139" s="266">
        <f>VLOOKUP(D139,ФОТ!$B$3:$C$105,2,FALSE)</f>
        <v>113.69</v>
      </c>
      <c r="F139" s="257">
        <v>0.5</v>
      </c>
      <c r="G139" s="262">
        <f t="shared" si="2"/>
        <v>56.85</v>
      </c>
      <c r="H139" s="220">
        <f>ROUND(G139*ФОТ!$D$3,2)</f>
        <v>151.44999999999999</v>
      </c>
      <c r="I139" s="190">
        <f>ROUND(H139*ФОТ!$E$3,1)</f>
        <v>219.6</v>
      </c>
      <c r="J139" s="190">
        <f t="shared" si="3"/>
        <v>196.58</v>
      </c>
    </row>
    <row r="140" spans="1:10" ht="18" customHeight="1" x14ac:dyDescent="0.2">
      <c r="A140" s="100" t="s">
        <v>3462</v>
      </c>
      <c r="B140" s="6" t="s">
        <v>3463</v>
      </c>
      <c r="C140" s="62" t="s">
        <v>2798</v>
      </c>
      <c r="D140" s="294" t="s">
        <v>2524</v>
      </c>
      <c r="E140" s="266">
        <f>VLOOKUP(D140,ФОТ!$B$3:$C$105,2,FALSE)</f>
        <v>113.69</v>
      </c>
      <c r="F140" s="257">
        <v>0.25</v>
      </c>
      <c r="G140" s="262">
        <f t="shared" si="2"/>
        <v>28.42</v>
      </c>
      <c r="H140" s="220">
        <f>ROUND(G140*ФОТ!$D$3,2)</f>
        <v>75.709999999999994</v>
      </c>
      <c r="I140" s="190">
        <f>ROUND(H140*ФОТ!$E$3,1)</f>
        <v>109.8</v>
      </c>
      <c r="J140" s="190">
        <f t="shared" si="3"/>
        <v>98.27</v>
      </c>
    </row>
    <row r="141" spans="1:10" ht="18" customHeight="1" x14ac:dyDescent="0.2">
      <c r="A141" s="100" t="s">
        <v>3464</v>
      </c>
      <c r="B141" s="6" t="s">
        <v>3465</v>
      </c>
      <c r="C141" s="62" t="s">
        <v>2219</v>
      </c>
      <c r="D141" s="294" t="s">
        <v>2524</v>
      </c>
      <c r="E141" s="266">
        <f>VLOOKUP(D141,ФОТ!$B$3:$C$105,2,FALSE)</f>
        <v>113.69</v>
      </c>
      <c r="F141" s="257">
        <v>0.25</v>
      </c>
      <c r="G141" s="262">
        <f t="shared" si="2"/>
        <v>28.42</v>
      </c>
      <c r="H141" s="220">
        <f>ROUND(G141*ФОТ!$D$3,2)</f>
        <v>75.709999999999994</v>
      </c>
      <c r="I141" s="190">
        <f>ROUND(H141*ФОТ!$E$3,1)</f>
        <v>109.8</v>
      </c>
      <c r="J141" s="190">
        <f t="shared" si="3"/>
        <v>98.27</v>
      </c>
    </row>
    <row r="142" spans="1:10" ht="18" customHeight="1" x14ac:dyDescent="0.2">
      <c r="A142" s="100" t="s">
        <v>3466</v>
      </c>
      <c r="B142" s="6" t="s">
        <v>3467</v>
      </c>
      <c r="C142" s="62" t="s">
        <v>2219</v>
      </c>
      <c r="D142" s="294" t="s">
        <v>2524</v>
      </c>
      <c r="E142" s="266">
        <f>VLOOKUP(D142,ФОТ!$B$3:$C$105,2,FALSE)</f>
        <v>113.69</v>
      </c>
      <c r="F142" s="257">
        <v>1</v>
      </c>
      <c r="G142" s="262">
        <f t="shared" si="2"/>
        <v>113.69</v>
      </c>
      <c r="H142" s="220">
        <f>ROUND(G142*ФОТ!$D$3,2)</f>
        <v>302.87</v>
      </c>
      <c r="I142" s="190">
        <f>ROUND(H142*ФОТ!$E$3,1)</f>
        <v>439.2</v>
      </c>
      <c r="J142" s="190">
        <f t="shared" si="3"/>
        <v>393.13</v>
      </c>
    </row>
    <row r="143" spans="1:10" ht="18" customHeight="1" x14ac:dyDescent="0.2">
      <c r="A143" s="100" t="s">
        <v>3468</v>
      </c>
      <c r="B143" s="6" t="s">
        <v>1780</v>
      </c>
      <c r="C143" s="62" t="s">
        <v>2219</v>
      </c>
      <c r="D143" s="294" t="s">
        <v>2524</v>
      </c>
      <c r="E143" s="266">
        <f>VLOOKUP(D143,ФОТ!$B$3:$C$105,2,FALSE)</f>
        <v>113.69</v>
      </c>
      <c r="F143" s="257">
        <v>0.5</v>
      </c>
      <c r="G143" s="262">
        <f t="shared" si="2"/>
        <v>56.85</v>
      </c>
      <c r="H143" s="220">
        <f>ROUND(G143*ФОТ!$D$3,2)</f>
        <v>151.44999999999999</v>
      </c>
      <c r="I143" s="190">
        <f>ROUND(H143*ФОТ!$E$3,1)</f>
        <v>219.6</v>
      </c>
      <c r="J143" s="190">
        <f t="shared" si="3"/>
        <v>196.58</v>
      </c>
    </row>
    <row r="144" spans="1:10" ht="18" customHeight="1" x14ac:dyDescent="0.2">
      <c r="A144" s="100" t="s">
        <v>1781</v>
      </c>
      <c r="B144" s="6" t="s">
        <v>1782</v>
      </c>
      <c r="C144" s="62" t="s">
        <v>2219</v>
      </c>
      <c r="D144" s="294" t="s">
        <v>2524</v>
      </c>
      <c r="E144" s="266">
        <f>VLOOKUP(D144,ФОТ!$B$3:$C$105,2,FALSE)</f>
        <v>113.69</v>
      </c>
      <c r="F144" s="257">
        <v>0.5</v>
      </c>
      <c r="G144" s="262">
        <f t="shared" si="2"/>
        <v>56.85</v>
      </c>
      <c r="H144" s="220">
        <f>ROUND(G144*ФОТ!$D$3,2)</f>
        <v>151.44999999999999</v>
      </c>
      <c r="I144" s="190">
        <f>ROUND(H144*ФОТ!$E$3,1)</f>
        <v>219.6</v>
      </c>
      <c r="J144" s="190">
        <f t="shared" si="3"/>
        <v>196.58</v>
      </c>
    </row>
    <row r="145" spans="1:10" ht="18" customHeight="1" x14ac:dyDescent="0.2">
      <c r="A145" s="100" t="s">
        <v>1783</v>
      </c>
      <c r="B145" s="6" t="s">
        <v>1028</v>
      </c>
      <c r="C145" s="62" t="s">
        <v>2219</v>
      </c>
      <c r="D145" s="294" t="s">
        <v>2524</v>
      </c>
      <c r="E145" s="266">
        <f>VLOOKUP(D145,ФОТ!$B$3:$C$105,2,FALSE)</f>
        <v>113.69</v>
      </c>
      <c r="F145" s="257">
        <v>0.1</v>
      </c>
      <c r="G145" s="262">
        <f t="shared" si="2"/>
        <v>11.37</v>
      </c>
      <c r="H145" s="220">
        <f>ROUND(G145*ФОТ!$D$3,2)</f>
        <v>30.29</v>
      </c>
      <c r="I145" s="190">
        <f>ROUND(H145*ФОТ!$E$3,1)</f>
        <v>43.9</v>
      </c>
      <c r="J145" s="190">
        <f t="shared" si="3"/>
        <v>39.32</v>
      </c>
    </row>
    <row r="146" spans="1:10" ht="18" customHeight="1" x14ac:dyDescent="0.2">
      <c r="A146" s="100" t="s">
        <v>1029</v>
      </c>
      <c r="B146" s="6" t="s">
        <v>1030</v>
      </c>
      <c r="C146" s="62" t="s">
        <v>2219</v>
      </c>
      <c r="D146" s="294" t="s">
        <v>2524</v>
      </c>
      <c r="E146" s="266">
        <f>VLOOKUP(D146,ФОТ!$B$3:$C$105,2,FALSE)</f>
        <v>113.69</v>
      </c>
      <c r="F146" s="257">
        <v>0.7</v>
      </c>
      <c r="G146" s="262">
        <f t="shared" si="2"/>
        <v>79.58</v>
      </c>
      <c r="H146" s="220">
        <f>ROUND(G146*ФОТ!$D$3,2)</f>
        <v>212</v>
      </c>
      <c r="I146" s="190">
        <f>ROUND(H146*ФОТ!$E$3,1)</f>
        <v>307.39999999999998</v>
      </c>
      <c r="J146" s="190">
        <f t="shared" si="3"/>
        <v>275.18</v>
      </c>
    </row>
    <row r="147" spans="1:10" ht="18" customHeight="1" x14ac:dyDescent="0.2">
      <c r="A147" s="100" t="s">
        <v>1031</v>
      </c>
      <c r="B147" s="6" t="s">
        <v>464</v>
      </c>
      <c r="C147" s="62" t="s">
        <v>465</v>
      </c>
      <c r="D147" s="294" t="s">
        <v>2524</v>
      </c>
      <c r="E147" s="266">
        <f>VLOOKUP(D147,ФОТ!$B$3:$C$105,2,FALSE)</f>
        <v>113.69</v>
      </c>
      <c r="F147" s="257">
        <v>0.5</v>
      </c>
      <c r="G147" s="262">
        <f t="shared" si="2"/>
        <v>56.85</v>
      </c>
      <c r="H147" s="220">
        <f>ROUND(G147*ФОТ!$D$3,2)</f>
        <v>151.44999999999999</v>
      </c>
      <c r="I147" s="190">
        <f>ROUND(H147*ФОТ!$E$3,1)</f>
        <v>219.6</v>
      </c>
      <c r="J147" s="190">
        <f t="shared" si="3"/>
        <v>196.58</v>
      </c>
    </row>
    <row r="148" spans="1:10" ht="18" customHeight="1" x14ac:dyDescent="0.2">
      <c r="A148" s="100" t="s">
        <v>466</v>
      </c>
      <c r="B148" s="6" t="s">
        <v>467</v>
      </c>
      <c r="C148" s="62" t="s">
        <v>468</v>
      </c>
      <c r="D148" s="294" t="s">
        <v>2524</v>
      </c>
      <c r="E148" s="266">
        <f>VLOOKUP(D148,ФОТ!$B$3:$C$105,2,FALSE)</f>
        <v>113.69</v>
      </c>
      <c r="F148" s="257">
        <v>0.5</v>
      </c>
      <c r="G148" s="262">
        <f t="shared" si="2"/>
        <v>56.85</v>
      </c>
      <c r="H148" s="220">
        <f>ROUND(G148*ФОТ!$D$3,2)</f>
        <v>151.44999999999999</v>
      </c>
      <c r="I148" s="190">
        <f>ROUND(H148*ФОТ!$E$3,1)</f>
        <v>219.6</v>
      </c>
      <c r="J148" s="190">
        <f t="shared" si="3"/>
        <v>196.58</v>
      </c>
    </row>
    <row r="149" spans="1:10" ht="18" customHeight="1" x14ac:dyDescent="0.2">
      <c r="A149" s="100" t="s">
        <v>469</v>
      </c>
      <c r="B149" s="6" t="s">
        <v>2111</v>
      </c>
      <c r="C149" s="62"/>
      <c r="D149" s="153"/>
      <c r="E149" s="255"/>
      <c r="F149" s="257"/>
      <c r="G149" s="255"/>
      <c r="H149" s="334"/>
      <c r="I149" s="195"/>
      <c r="J149" s="190"/>
    </row>
    <row r="150" spans="1:10" x14ac:dyDescent="0.2">
      <c r="A150" s="100"/>
      <c r="B150" s="355" t="s">
        <v>2112</v>
      </c>
      <c r="C150" s="62" t="s">
        <v>3717</v>
      </c>
      <c r="D150" s="294" t="s">
        <v>2524</v>
      </c>
      <c r="E150" s="266">
        <f>VLOOKUP(D150,ФОТ!$B$3:$C$105,2,FALSE)</f>
        <v>113.69</v>
      </c>
      <c r="F150" s="257">
        <v>0.25</v>
      </c>
      <c r="G150" s="262">
        <f t="shared" ref="G150:G166" si="4">ROUND(E150*F150,2)</f>
        <v>28.42</v>
      </c>
      <c r="H150" s="220">
        <f>ROUND(G150*ФОТ!$D$3,2)</f>
        <v>75.709999999999994</v>
      </c>
      <c r="I150" s="190">
        <f>ROUND(H150*ФОТ!$E$3,1)</f>
        <v>109.8</v>
      </c>
      <c r="J150" s="190">
        <f t="shared" si="3"/>
        <v>98.27</v>
      </c>
    </row>
    <row r="151" spans="1:10" ht="18" customHeight="1" x14ac:dyDescent="0.2">
      <c r="A151" s="100" t="s">
        <v>2113</v>
      </c>
      <c r="B151" s="6" t="s">
        <v>2114</v>
      </c>
      <c r="C151" s="62" t="s">
        <v>2219</v>
      </c>
      <c r="D151" s="294" t="s">
        <v>2524</v>
      </c>
      <c r="E151" s="266">
        <f>VLOOKUP(D151,ФОТ!$B$3:$C$105,2,FALSE)</f>
        <v>113.69</v>
      </c>
      <c r="F151" s="257">
        <v>0.5</v>
      </c>
      <c r="G151" s="262">
        <f t="shared" si="4"/>
        <v>56.85</v>
      </c>
      <c r="H151" s="220">
        <f>ROUND(G151*ФОТ!$D$3,2)</f>
        <v>151.44999999999999</v>
      </c>
      <c r="I151" s="190">
        <f>ROUND(H151*ФОТ!$E$3,1)</f>
        <v>219.6</v>
      </c>
      <c r="J151" s="190">
        <f t="shared" si="3"/>
        <v>196.58</v>
      </c>
    </row>
    <row r="152" spans="1:10" ht="18" customHeight="1" x14ac:dyDescent="0.2">
      <c r="A152" s="100" t="s">
        <v>2115</v>
      </c>
      <c r="B152" s="6" t="s">
        <v>2121</v>
      </c>
      <c r="C152" s="62" t="s">
        <v>2783</v>
      </c>
      <c r="D152" s="294" t="s">
        <v>2524</v>
      </c>
      <c r="E152" s="266">
        <f>VLOOKUP(D152,ФОТ!$B$3:$C$105,2,FALSE)</f>
        <v>113.69</v>
      </c>
      <c r="F152" s="257">
        <v>0.3</v>
      </c>
      <c r="G152" s="262">
        <f t="shared" si="4"/>
        <v>34.11</v>
      </c>
      <c r="H152" s="220">
        <f>ROUND(G152*ФОТ!$D$3,2)</f>
        <v>90.87</v>
      </c>
      <c r="I152" s="190">
        <f>ROUND(H152*ФОТ!$E$3,1)</f>
        <v>131.80000000000001</v>
      </c>
      <c r="J152" s="190">
        <f t="shared" si="3"/>
        <v>117.95</v>
      </c>
    </row>
    <row r="153" spans="1:10" ht="18" customHeight="1" x14ac:dyDescent="0.2">
      <c r="A153" s="100" t="s">
        <v>2122</v>
      </c>
      <c r="B153" s="6" t="s">
        <v>2123</v>
      </c>
      <c r="C153" s="62" t="s">
        <v>3717</v>
      </c>
      <c r="D153" s="294" t="s">
        <v>2524</v>
      </c>
      <c r="E153" s="266">
        <f>VLOOKUP(D153,ФОТ!$B$3:$C$105,2,FALSE)</f>
        <v>113.69</v>
      </c>
      <c r="F153" s="257">
        <v>0.33</v>
      </c>
      <c r="G153" s="262">
        <f t="shared" si="4"/>
        <v>37.520000000000003</v>
      </c>
      <c r="H153" s="220">
        <f>ROUND(G153*ФОТ!$D$3,2)</f>
        <v>99.95</v>
      </c>
      <c r="I153" s="190">
        <f>ROUND(H153*ФОТ!$E$3,1)</f>
        <v>144.9</v>
      </c>
      <c r="J153" s="190">
        <f t="shared" si="3"/>
        <v>129.74</v>
      </c>
    </row>
    <row r="154" spans="1:10" ht="18" customHeight="1" x14ac:dyDescent="0.2">
      <c r="A154" s="100" t="s">
        <v>996</v>
      </c>
      <c r="B154" s="6" t="s">
        <v>997</v>
      </c>
      <c r="C154" s="62" t="s">
        <v>998</v>
      </c>
      <c r="D154" s="294" t="s">
        <v>2524</v>
      </c>
      <c r="E154" s="266">
        <f>VLOOKUP(D154,ФОТ!$B$3:$C$105,2,FALSE)</f>
        <v>113.69</v>
      </c>
      <c r="F154" s="257">
        <v>0.67</v>
      </c>
      <c r="G154" s="262">
        <f t="shared" si="4"/>
        <v>76.17</v>
      </c>
      <c r="H154" s="220">
        <f>ROUND(G154*ФОТ!$D$3,2)</f>
        <v>202.92</v>
      </c>
      <c r="I154" s="190">
        <f>ROUND(H154*ФОТ!$E$3,1)</f>
        <v>294.2</v>
      </c>
      <c r="J154" s="190">
        <f t="shared" si="3"/>
        <v>263.39</v>
      </c>
    </row>
    <row r="155" spans="1:10" ht="18" customHeight="1" x14ac:dyDescent="0.2">
      <c r="A155" s="100" t="s">
        <v>999</v>
      </c>
      <c r="B155" s="6" t="s">
        <v>1000</v>
      </c>
      <c r="C155" s="62" t="s">
        <v>1001</v>
      </c>
      <c r="D155" s="294" t="s">
        <v>2524</v>
      </c>
      <c r="E155" s="266">
        <f>VLOOKUP(D155,ФОТ!$B$3:$C$105,2,FALSE)</f>
        <v>113.69</v>
      </c>
      <c r="F155" s="257">
        <v>0.17</v>
      </c>
      <c r="G155" s="262">
        <f t="shared" si="4"/>
        <v>19.329999999999998</v>
      </c>
      <c r="H155" s="220">
        <f>ROUND(G155*ФОТ!$D$3,2)</f>
        <v>51.5</v>
      </c>
      <c r="I155" s="190">
        <f>ROUND(H155*ФОТ!$E$3,1)</f>
        <v>74.7</v>
      </c>
      <c r="J155" s="190">
        <f t="shared" si="3"/>
        <v>66.849999999999994</v>
      </c>
    </row>
    <row r="156" spans="1:10" ht="18" customHeight="1" x14ac:dyDescent="0.2">
      <c r="A156" s="100" t="s">
        <v>1002</v>
      </c>
      <c r="B156" s="6" t="s">
        <v>1003</v>
      </c>
      <c r="C156" s="62" t="s">
        <v>3717</v>
      </c>
      <c r="D156" s="294" t="s">
        <v>2524</v>
      </c>
      <c r="E156" s="266">
        <f>VLOOKUP(D156,ФОТ!$B$3:$C$105,2,FALSE)</f>
        <v>113.69</v>
      </c>
      <c r="F156" s="257">
        <v>0.5</v>
      </c>
      <c r="G156" s="262">
        <f t="shared" si="4"/>
        <v>56.85</v>
      </c>
      <c r="H156" s="220">
        <f>ROUND(G156*ФОТ!$D$3,2)</f>
        <v>151.44999999999999</v>
      </c>
      <c r="I156" s="190">
        <f>ROUND(H156*ФОТ!$E$3,1)</f>
        <v>219.6</v>
      </c>
      <c r="J156" s="190">
        <f t="shared" si="3"/>
        <v>196.58</v>
      </c>
    </row>
    <row r="157" spans="1:10" ht="18" customHeight="1" x14ac:dyDescent="0.2">
      <c r="A157" s="100" t="s">
        <v>1004</v>
      </c>
      <c r="B157" s="6" t="s">
        <v>1005</v>
      </c>
      <c r="C157" s="62" t="s">
        <v>3504</v>
      </c>
      <c r="D157" s="294" t="s">
        <v>2524</v>
      </c>
      <c r="E157" s="266">
        <f>VLOOKUP(D157,ФОТ!$B$3:$C$105,2,FALSE)</f>
        <v>113.69</v>
      </c>
      <c r="F157" s="257">
        <v>0.67</v>
      </c>
      <c r="G157" s="262">
        <f t="shared" si="4"/>
        <v>76.17</v>
      </c>
      <c r="H157" s="220">
        <f>ROUND(G157*ФОТ!$D$3,2)</f>
        <v>202.92</v>
      </c>
      <c r="I157" s="190">
        <f>ROUND(H157*ФОТ!$E$3,1)</f>
        <v>294.2</v>
      </c>
      <c r="J157" s="190">
        <f t="shared" si="3"/>
        <v>263.39</v>
      </c>
    </row>
    <row r="158" spans="1:10" ht="18" customHeight="1" x14ac:dyDescent="0.2">
      <c r="A158" s="100" t="s">
        <v>1006</v>
      </c>
      <c r="B158" s="6" t="s">
        <v>1007</v>
      </c>
      <c r="C158" s="62" t="s">
        <v>3295</v>
      </c>
      <c r="D158" s="294" t="s">
        <v>2524</v>
      </c>
      <c r="E158" s="266">
        <f>VLOOKUP(D158,ФОТ!$B$3:$C$105,2,FALSE)</f>
        <v>113.69</v>
      </c>
      <c r="F158" s="257">
        <v>0.3</v>
      </c>
      <c r="G158" s="262">
        <f t="shared" si="4"/>
        <v>34.11</v>
      </c>
      <c r="H158" s="220">
        <f>ROUND(G158*ФОТ!$D$3,2)</f>
        <v>90.87</v>
      </c>
      <c r="I158" s="190">
        <f>ROUND(H158*ФОТ!$E$3,1)</f>
        <v>131.80000000000001</v>
      </c>
      <c r="J158" s="190">
        <f t="shared" si="3"/>
        <v>117.95</v>
      </c>
    </row>
    <row r="159" spans="1:10" ht="18" customHeight="1" x14ac:dyDescent="0.2">
      <c r="A159" s="100" t="s">
        <v>1008</v>
      </c>
      <c r="B159" s="6" t="s">
        <v>1009</v>
      </c>
      <c r="C159" s="62" t="s">
        <v>3508</v>
      </c>
      <c r="D159" s="294" t="s">
        <v>2524</v>
      </c>
      <c r="E159" s="266">
        <f>VLOOKUP(D159,ФОТ!$B$3:$C$105,2,FALSE)</f>
        <v>113.69</v>
      </c>
      <c r="F159" s="257">
        <v>0.5</v>
      </c>
      <c r="G159" s="262">
        <f t="shared" si="4"/>
        <v>56.85</v>
      </c>
      <c r="H159" s="220">
        <f>ROUND(G159*ФОТ!$D$3,2)</f>
        <v>151.44999999999999</v>
      </c>
      <c r="I159" s="190">
        <f>ROUND(H159*ФОТ!$E$3,1)</f>
        <v>219.6</v>
      </c>
      <c r="J159" s="190">
        <f t="shared" si="3"/>
        <v>196.58</v>
      </c>
    </row>
    <row r="160" spans="1:10" ht="18" customHeight="1" x14ac:dyDescent="0.2">
      <c r="A160" s="100" t="s">
        <v>1010</v>
      </c>
      <c r="B160" s="6" t="s">
        <v>1011</v>
      </c>
      <c r="C160" s="62" t="s">
        <v>3609</v>
      </c>
      <c r="D160" s="294" t="s">
        <v>2524</v>
      </c>
      <c r="E160" s="266">
        <f>VLOOKUP(D160,ФОТ!$B$3:$C$105,2,FALSE)</f>
        <v>113.69</v>
      </c>
      <c r="F160" s="257">
        <v>0.33</v>
      </c>
      <c r="G160" s="262">
        <f t="shared" si="4"/>
        <v>37.520000000000003</v>
      </c>
      <c r="H160" s="220">
        <f>ROUND(G160*ФОТ!$D$3,2)</f>
        <v>99.95</v>
      </c>
      <c r="I160" s="190">
        <f>ROUND(H160*ФОТ!$E$3,1)</f>
        <v>144.9</v>
      </c>
      <c r="J160" s="190">
        <f t="shared" si="3"/>
        <v>129.74</v>
      </c>
    </row>
    <row r="161" spans="1:10" ht="18" customHeight="1" x14ac:dyDescent="0.2">
      <c r="A161" s="100" t="s">
        <v>1012</v>
      </c>
      <c r="B161" s="6" t="s">
        <v>1013</v>
      </c>
      <c r="C161" s="62" t="s">
        <v>3295</v>
      </c>
      <c r="D161" s="294" t="s">
        <v>2524</v>
      </c>
      <c r="E161" s="266">
        <f>VLOOKUP(D161,ФОТ!$B$3:$C$105,2,FALSE)</f>
        <v>113.69</v>
      </c>
      <c r="F161" s="257">
        <v>0.67</v>
      </c>
      <c r="G161" s="262">
        <f t="shared" si="4"/>
        <v>76.17</v>
      </c>
      <c r="H161" s="220">
        <f>ROUND(G161*ФОТ!$D$3,2)</f>
        <v>202.92</v>
      </c>
      <c r="I161" s="190">
        <f>ROUND(H161*ФОТ!$E$3,1)</f>
        <v>294.2</v>
      </c>
      <c r="J161" s="190">
        <f t="shared" si="3"/>
        <v>263.39</v>
      </c>
    </row>
    <row r="162" spans="1:10" ht="18" customHeight="1" x14ac:dyDescent="0.2">
      <c r="A162" s="100" t="s">
        <v>1014</v>
      </c>
      <c r="B162" s="6" t="s">
        <v>1015</v>
      </c>
      <c r="C162" s="62" t="s">
        <v>2219</v>
      </c>
      <c r="D162" s="294" t="s">
        <v>2524</v>
      </c>
      <c r="E162" s="266">
        <f>VLOOKUP(D162,ФОТ!$B$3:$C$105,2,FALSE)</f>
        <v>113.69</v>
      </c>
      <c r="F162" s="257">
        <v>0.25</v>
      </c>
      <c r="G162" s="262">
        <f t="shared" si="4"/>
        <v>28.42</v>
      </c>
      <c r="H162" s="220">
        <f>ROUND(G162*ФОТ!$D$3,2)</f>
        <v>75.709999999999994</v>
      </c>
      <c r="I162" s="190">
        <f>ROUND(H162*ФОТ!$E$3,1)</f>
        <v>109.8</v>
      </c>
      <c r="J162" s="190">
        <f t="shared" si="3"/>
        <v>98.27</v>
      </c>
    </row>
    <row r="163" spans="1:10" ht="18" customHeight="1" x14ac:dyDescent="0.2">
      <c r="A163" s="100" t="s">
        <v>1016</v>
      </c>
      <c r="B163" s="6" t="s">
        <v>3390</v>
      </c>
      <c r="C163" s="62" t="s">
        <v>3162</v>
      </c>
      <c r="D163" s="294" t="s">
        <v>2524</v>
      </c>
      <c r="E163" s="266">
        <f>VLOOKUP(D163,ФОТ!$B$3:$C$105,2,FALSE)</f>
        <v>113.69</v>
      </c>
      <c r="F163" s="257">
        <v>0.5</v>
      </c>
      <c r="G163" s="262">
        <f t="shared" si="4"/>
        <v>56.85</v>
      </c>
      <c r="H163" s="220">
        <f>ROUND(G163*ФОТ!$D$3,2)</f>
        <v>151.44999999999999</v>
      </c>
      <c r="I163" s="190">
        <f>ROUND(H163*ФОТ!$E$3,1)</f>
        <v>219.6</v>
      </c>
      <c r="J163" s="190">
        <f t="shared" si="3"/>
        <v>196.58</v>
      </c>
    </row>
    <row r="164" spans="1:10" ht="18" customHeight="1" x14ac:dyDescent="0.2">
      <c r="A164" s="100" t="s">
        <v>3391</v>
      </c>
      <c r="B164" s="6" t="s">
        <v>3392</v>
      </c>
      <c r="C164" s="62" t="s">
        <v>468</v>
      </c>
      <c r="D164" s="294" t="s">
        <v>2524</v>
      </c>
      <c r="E164" s="266">
        <f>VLOOKUP(D164,ФОТ!$B$3:$C$105,2,FALSE)</f>
        <v>113.69</v>
      </c>
      <c r="F164" s="257">
        <v>0.6</v>
      </c>
      <c r="G164" s="262">
        <f t="shared" si="4"/>
        <v>68.209999999999994</v>
      </c>
      <c r="H164" s="220">
        <f>ROUND(G164*ФОТ!$D$3,2)</f>
        <v>181.71</v>
      </c>
      <c r="I164" s="190">
        <f>ROUND(H164*ФОТ!$E$3,1)</f>
        <v>263.5</v>
      </c>
      <c r="J164" s="190">
        <f t="shared" si="3"/>
        <v>235.86</v>
      </c>
    </row>
    <row r="165" spans="1:10" ht="18" customHeight="1" x14ac:dyDescent="0.2">
      <c r="A165" s="100" t="s">
        <v>3393</v>
      </c>
      <c r="B165" s="6" t="s">
        <v>3394</v>
      </c>
      <c r="C165" s="62" t="s">
        <v>2464</v>
      </c>
      <c r="D165" s="294" t="s">
        <v>2524</v>
      </c>
      <c r="E165" s="266">
        <f>VLOOKUP(D165,ФОТ!$B$3:$C$105,2,FALSE)</f>
        <v>113.69</v>
      </c>
      <c r="F165" s="257">
        <v>0.3</v>
      </c>
      <c r="G165" s="262">
        <f t="shared" si="4"/>
        <v>34.11</v>
      </c>
      <c r="H165" s="220">
        <f>ROUND(G165*ФОТ!$D$3,2)</f>
        <v>90.87</v>
      </c>
      <c r="I165" s="190">
        <f>ROUND(H165*ФОТ!$E$3,1)</f>
        <v>131.80000000000001</v>
      </c>
      <c r="J165" s="190">
        <f t="shared" si="3"/>
        <v>117.95</v>
      </c>
    </row>
    <row r="166" spans="1:10" ht="18" customHeight="1" x14ac:dyDescent="0.2">
      <c r="A166" s="100" t="s">
        <v>3395</v>
      </c>
      <c r="B166" s="6" t="s">
        <v>1032</v>
      </c>
      <c r="C166" s="62" t="s">
        <v>864</v>
      </c>
      <c r="D166" s="294" t="s">
        <v>2524</v>
      </c>
      <c r="E166" s="266">
        <f>VLOOKUP(D166,ФОТ!$B$3:$C$105,2,FALSE)</f>
        <v>113.69</v>
      </c>
      <c r="F166" s="257">
        <v>0.63</v>
      </c>
      <c r="G166" s="262">
        <f t="shared" si="4"/>
        <v>71.62</v>
      </c>
      <c r="H166" s="220">
        <f>ROUND(G166*ФОТ!$D$3,2)</f>
        <v>190.8</v>
      </c>
      <c r="I166" s="190">
        <f>ROUND(H166*ФОТ!$E$3,1)</f>
        <v>276.7</v>
      </c>
      <c r="J166" s="190">
        <f t="shared" si="3"/>
        <v>247.66</v>
      </c>
    </row>
    <row r="167" spans="1:10" ht="21.75" customHeight="1" x14ac:dyDescent="0.2">
      <c r="A167" s="469" t="s">
        <v>1033</v>
      </c>
      <c r="B167" s="5"/>
      <c r="C167" s="62"/>
      <c r="D167" s="153"/>
      <c r="E167" s="255"/>
      <c r="F167" s="257"/>
      <c r="G167" s="255"/>
      <c r="H167" s="334"/>
      <c r="I167" s="195"/>
      <c r="J167" s="190"/>
    </row>
    <row r="168" spans="1:10" ht="21" customHeight="1" x14ac:dyDescent="0.2">
      <c r="A168" s="100" t="s">
        <v>1034</v>
      </c>
      <c r="B168" s="6" t="s">
        <v>1035</v>
      </c>
      <c r="C168" s="62" t="s">
        <v>3612</v>
      </c>
      <c r="D168" s="153"/>
      <c r="E168" s="255"/>
      <c r="F168" s="257"/>
      <c r="G168" s="255"/>
      <c r="H168" s="334"/>
      <c r="I168" s="195"/>
      <c r="J168" s="190"/>
    </row>
    <row r="169" spans="1:10" x14ac:dyDescent="0.2">
      <c r="A169" s="100"/>
      <c r="B169" s="6" t="s">
        <v>1036</v>
      </c>
      <c r="C169" s="62" t="s">
        <v>3614</v>
      </c>
      <c r="D169" s="294" t="s">
        <v>2525</v>
      </c>
      <c r="E169" s="266">
        <f>VLOOKUP(D169,ФОТ!$B$3:$C$105,2,FALSE)</f>
        <v>131.12</v>
      </c>
      <c r="F169" s="257">
        <v>3</v>
      </c>
      <c r="G169" s="262">
        <f t="shared" ref="G169:G232" si="5">ROUND(E169*F169,2)</f>
        <v>393.36</v>
      </c>
      <c r="H169" s="220">
        <f>ROUND(G169*ФОТ!$D$3,2)</f>
        <v>1047.9100000000001</v>
      </c>
      <c r="I169" s="190">
        <f>ROUND(H169*ФОТ!$E$3,1)</f>
        <v>1519.5</v>
      </c>
      <c r="J169" s="190">
        <f t="shared" si="3"/>
        <v>1360.19</v>
      </c>
    </row>
    <row r="170" spans="1:10" ht="18" customHeight="1" x14ac:dyDescent="0.2">
      <c r="A170" s="100" t="s">
        <v>1037</v>
      </c>
      <c r="B170" s="6" t="s">
        <v>1077</v>
      </c>
      <c r="C170" s="62" t="s">
        <v>2219</v>
      </c>
      <c r="D170" s="294" t="s">
        <v>2525</v>
      </c>
      <c r="E170" s="266">
        <f>VLOOKUP(D170,ФОТ!$B$3:$C$105,2,FALSE)</f>
        <v>131.12</v>
      </c>
      <c r="F170" s="257">
        <v>1.2</v>
      </c>
      <c r="G170" s="262">
        <f t="shared" si="5"/>
        <v>157.34</v>
      </c>
      <c r="H170" s="220">
        <f>ROUND(G170*ФОТ!$D$3,2)</f>
        <v>419.15</v>
      </c>
      <c r="I170" s="190">
        <f>ROUND(H170*ФОТ!$E$3,1)</f>
        <v>607.79999999999995</v>
      </c>
      <c r="J170" s="190">
        <f t="shared" si="3"/>
        <v>544.05999999999995</v>
      </c>
    </row>
    <row r="171" spans="1:10" ht="18" customHeight="1" x14ac:dyDescent="0.2">
      <c r="A171" s="100" t="s">
        <v>1038</v>
      </c>
      <c r="B171" s="6" t="s">
        <v>1039</v>
      </c>
      <c r="C171" s="62" t="s">
        <v>3504</v>
      </c>
      <c r="D171" s="294" t="s">
        <v>2525</v>
      </c>
      <c r="E171" s="266">
        <f>VLOOKUP(D171,ФОТ!$B$3:$C$105,2,FALSE)</f>
        <v>131.12</v>
      </c>
      <c r="F171" s="257">
        <v>0.5</v>
      </c>
      <c r="G171" s="262">
        <f t="shared" si="5"/>
        <v>65.56</v>
      </c>
      <c r="H171" s="220">
        <f>ROUND(G171*ФОТ!$D$3,2)</f>
        <v>174.65</v>
      </c>
      <c r="I171" s="190">
        <f>ROUND(H171*ФОТ!$E$3,1)</f>
        <v>253.2</v>
      </c>
      <c r="J171" s="190">
        <f t="shared" si="3"/>
        <v>226.7</v>
      </c>
    </row>
    <row r="172" spans="1:10" ht="18" customHeight="1" x14ac:dyDescent="0.2">
      <c r="A172" s="100" t="s">
        <v>1040</v>
      </c>
      <c r="B172" s="6" t="s">
        <v>1041</v>
      </c>
      <c r="C172" s="62" t="s">
        <v>1042</v>
      </c>
      <c r="D172" s="294" t="s">
        <v>2525</v>
      </c>
      <c r="E172" s="266">
        <f>VLOOKUP(D172,ФОТ!$B$3:$C$105,2,FALSE)</f>
        <v>131.12</v>
      </c>
      <c r="F172" s="257">
        <v>2</v>
      </c>
      <c r="G172" s="262">
        <f t="shared" si="5"/>
        <v>262.24</v>
      </c>
      <c r="H172" s="220">
        <f>ROUND(G172*ФОТ!$D$3,2)</f>
        <v>698.61</v>
      </c>
      <c r="I172" s="190">
        <f>ROUND(H172*ФОТ!$E$3,1)</f>
        <v>1013</v>
      </c>
      <c r="J172" s="190">
        <f t="shared" si="3"/>
        <v>906.8</v>
      </c>
    </row>
    <row r="173" spans="1:10" ht="18" customHeight="1" x14ac:dyDescent="0.2">
      <c r="A173" s="100" t="s">
        <v>1043</v>
      </c>
      <c r="B173" s="6" t="s">
        <v>1044</v>
      </c>
      <c r="C173" s="62" t="s">
        <v>2219</v>
      </c>
      <c r="D173" s="294" t="s">
        <v>2525</v>
      </c>
      <c r="E173" s="266">
        <f>VLOOKUP(D173,ФОТ!$B$3:$C$105,2,FALSE)</f>
        <v>131.12</v>
      </c>
      <c r="F173" s="257">
        <v>0.75</v>
      </c>
      <c r="G173" s="262">
        <f t="shared" si="5"/>
        <v>98.34</v>
      </c>
      <c r="H173" s="220">
        <f>ROUND(G173*ФОТ!$D$3,2)</f>
        <v>261.98</v>
      </c>
      <c r="I173" s="190">
        <f>ROUND(H173*ФОТ!$E$3,1)</f>
        <v>379.9</v>
      </c>
      <c r="J173" s="190">
        <f t="shared" si="3"/>
        <v>340.05</v>
      </c>
    </row>
    <row r="174" spans="1:10" ht="18" customHeight="1" x14ac:dyDescent="0.2">
      <c r="A174" s="100" t="s">
        <v>1045</v>
      </c>
      <c r="B174" s="6" t="s">
        <v>1046</v>
      </c>
      <c r="C174" s="62" t="s">
        <v>2219</v>
      </c>
      <c r="D174" s="294" t="s">
        <v>2525</v>
      </c>
      <c r="E174" s="266">
        <f>VLOOKUP(D174,ФОТ!$B$3:$C$105,2,FALSE)</f>
        <v>131.12</v>
      </c>
      <c r="F174" s="257">
        <v>1.25</v>
      </c>
      <c r="G174" s="262">
        <f t="shared" si="5"/>
        <v>163.9</v>
      </c>
      <c r="H174" s="220">
        <f>ROUND(G174*ФОТ!$D$3,2)</f>
        <v>436.63</v>
      </c>
      <c r="I174" s="190">
        <f>ROUND(H174*ФОТ!$E$3,1)</f>
        <v>633.1</v>
      </c>
      <c r="J174" s="190">
        <f t="shared" si="3"/>
        <v>566.75</v>
      </c>
    </row>
    <row r="175" spans="1:10" ht="18" customHeight="1" x14ac:dyDescent="0.2">
      <c r="A175" s="100" t="s">
        <v>1047</v>
      </c>
      <c r="B175" s="6" t="s">
        <v>478</v>
      </c>
      <c r="C175" s="62" t="s">
        <v>2219</v>
      </c>
      <c r="D175" s="294" t="s">
        <v>2525</v>
      </c>
      <c r="E175" s="266">
        <f>VLOOKUP(D175,ФОТ!$B$3:$C$105,2,FALSE)</f>
        <v>131.12</v>
      </c>
      <c r="F175" s="257">
        <v>1.1100000000000001</v>
      </c>
      <c r="G175" s="262">
        <f t="shared" si="5"/>
        <v>145.54</v>
      </c>
      <c r="H175" s="220">
        <f>ROUND(G175*ФОТ!$D$3,2)</f>
        <v>387.72</v>
      </c>
      <c r="I175" s="190">
        <f>ROUND(H175*ФОТ!$E$3,1)</f>
        <v>562.20000000000005</v>
      </c>
      <c r="J175" s="190">
        <f t="shared" si="3"/>
        <v>503.26</v>
      </c>
    </row>
    <row r="176" spans="1:10" ht="18" customHeight="1" x14ac:dyDescent="0.2">
      <c r="A176" s="100" t="s">
        <v>479</v>
      </c>
      <c r="B176" s="6" t="s">
        <v>480</v>
      </c>
      <c r="C176" s="62" t="s">
        <v>2219</v>
      </c>
      <c r="D176" s="294" t="s">
        <v>2525</v>
      </c>
      <c r="E176" s="266">
        <f>VLOOKUP(D176,ФОТ!$B$3:$C$105,2,FALSE)</f>
        <v>131.12</v>
      </c>
      <c r="F176" s="257">
        <v>0.4</v>
      </c>
      <c r="G176" s="262">
        <f t="shared" si="5"/>
        <v>52.45</v>
      </c>
      <c r="H176" s="220">
        <f>ROUND(G176*ФОТ!$D$3,2)</f>
        <v>139.72999999999999</v>
      </c>
      <c r="I176" s="190">
        <f>ROUND(H176*ФОТ!$E$3,1)</f>
        <v>202.6</v>
      </c>
      <c r="J176" s="190">
        <f t="shared" si="3"/>
        <v>181.37</v>
      </c>
    </row>
    <row r="177" spans="1:10" ht="18" customHeight="1" x14ac:dyDescent="0.2">
      <c r="A177" s="100" t="s">
        <v>481</v>
      </c>
      <c r="B177" s="6" t="s">
        <v>2138</v>
      </c>
      <c r="C177" s="62" t="s">
        <v>2219</v>
      </c>
      <c r="D177" s="294" t="s">
        <v>2525</v>
      </c>
      <c r="E177" s="266">
        <f>VLOOKUP(D177,ФОТ!$B$3:$C$105,2,FALSE)</f>
        <v>131.12</v>
      </c>
      <c r="F177" s="257">
        <v>0.71</v>
      </c>
      <c r="G177" s="262">
        <f t="shared" si="5"/>
        <v>93.1</v>
      </c>
      <c r="H177" s="220">
        <f>ROUND(G177*ФОТ!$D$3,2)</f>
        <v>248.02</v>
      </c>
      <c r="I177" s="190">
        <f>ROUND(H177*ФОТ!$E$3,1)</f>
        <v>359.6</v>
      </c>
      <c r="J177" s="190">
        <f t="shared" si="3"/>
        <v>321.93</v>
      </c>
    </row>
    <row r="178" spans="1:10" ht="18" customHeight="1" x14ac:dyDescent="0.2">
      <c r="A178" s="100" t="s">
        <v>2139</v>
      </c>
      <c r="B178" s="6" t="s">
        <v>2140</v>
      </c>
      <c r="C178" s="62" t="s">
        <v>2798</v>
      </c>
      <c r="D178" s="294" t="s">
        <v>2525</v>
      </c>
      <c r="E178" s="266">
        <f>VLOOKUP(D178,ФОТ!$B$3:$C$105,2,FALSE)</f>
        <v>131.12</v>
      </c>
      <c r="F178" s="257">
        <v>0.32</v>
      </c>
      <c r="G178" s="262">
        <f t="shared" si="5"/>
        <v>41.96</v>
      </c>
      <c r="H178" s="220">
        <f>ROUND(G178*ФОТ!$D$3,2)</f>
        <v>111.78</v>
      </c>
      <c r="I178" s="190">
        <f>ROUND(H178*ФОТ!$E$3,1)</f>
        <v>162.1</v>
      </c>
      <c r="J178" s="190">
        <f t="shared" si="3"/>
        <v>145.09</v>
      </c>
    </row>
    <row r="179" spans="1:10" ht="18" customHeight="1" x14ac:dyDescent="0.2">
      <c r="A179" s="100" t="s">
        <v>2141</v>
      </c>
      <c r="B179" s="6" t="s">
        <v>2142</v>
      </c>
      <c r="C179" s="62" t="s">
        <v>2219</v>
      </c>
      <c r="D179" s="294" t="s">
        <v>2525</v>
      </c>
      <c r="E179" s="266">
        <f>VLOOKUP(D179,ФОТ!$B$3:$C$105,2,FALSE)</f>
        <v>131.12</v>
      </c>
      <c r="F179" s="257">
        <v>0.16</v>
      </c>
      <c r="G179" s="262">
        <f t="shared" si="5"/>
        <v>20.98</v>
      </c>
      <c r="H179" s="220">
        <f>ROUND(G179*ФОТ!$D$3,2)</f>
        <v>55.89</v>
      </c>
      <c r="I179" s="190">
        <f>ROUND(H179*ФОТ!$E$3,1)</f>
        <v>81</v>
      </c>
      <c r="J179" s="190">
        <f t="shared" si="3"/>
        <v>72.55</v>
      </c>
    </row>
    <row r="180" spans="1:10" ht="18" customHeight="1" x14ac:dyDescent="0.2">
      <c r="A180" s="100" t="s">
        <v>2143</v>
      </c>
      <c r="B180" s="6" t="s">
        <v>2144</v>
      </c>
      <c r="C180" s="62" t="s">
        <v>2219</v>
      </c>
      <c r="D180" s="294" t="s">
        <v>2525</v>
      </c>
      <c r="E180" s="266">
        <f>VLOOKUP(D180,ФОТ!$B$3:$C$105,2,FALSE)</f>
        <v>131.12</v>
      </c>
      <c r="F180" s="255">
        <v>0.16</v>
      </c>
      <c r="G180" s="262">
        <f t="shared" si="5"/>
        <v>20.98</v>
      </c>
      <c r="H180" s="220">
        <f>ROUND(G180*ФОТ!$D$3,2)</f>
        <v>55.89</v>
      </c>
      <c r="I180" s="190">
        <f>ROUND(H180*ФОТ!$E$3,1)</f>
        <v>81</v>
      </c>
      <c r="J180" s="190">
        <f t="shared" ref="J180:J242" si="6">H180*1.298</f>
        <v>72.55</v>
      </c>
    </row>
    <row r="181" spans="1:10" ht="18" customHeight="1" x14ac:dyDescent="0.2">
      <c r="A181" s="100" t="s">
        <v>2145</v>
      </c>
      <c r="B181" s="6" t="s">
        <v>2146</v>
      </c>
      <c r="C181" s="62" t="s">
        <v>2219</v>
      </c>
      <c r="D181" s="294" t="s">
        <v>2525</v>
      </c>
      <c r="E181" s="266">
        <f>VLOOKUP(D181,ФОТ!$B$3:$C$105,2,FALSE)</f>
        <v>131.12</v>
      </c>
      <c r="F181" s="255">
        <v>0.6</v>
      </c>
      <c r="G181" s="262">
        <f t="shared" si="5"/>
        <v>78.67</v>
      </c>
      <c r="H181" s="220">
        <f>ROUND(G181*ФОТ!$D$3,2)</f>
        <v>209.58</v>
      </c>
      <c r="I181" s="190">
        <f>ROUND(H181*ФОТ!$E$3,1)</f>
        <v>303.89999999999998</v>
      </c>
      <c r="J181" s="190">
        <f t="shared" si="6"/>
        <v>272.02999999999997</v>
      </c>
    </row>
    <row r="182" spans="1:10" ht="18" customHeight="1" x14ac:dyDescent="0.2">
      <c r="A182" s="100" t="s">
        <v>2147</v>
      </c>
      <c r="B182" s="6" t="s">
        <v>2148</v>
      </c>
      <c r="C182" s="62" t="s">
        <v>2219</v>
      </c>
      <c r="D182" s="294" t="s">
        <v>2525</v>
      </c>
      <c r="E182" s="266">
        <f>VLOOKUP(D182,ФОТ!$B$3:$C$105,2,FALSE)</f>
        <v>131.12</v>
      </c>
      <c r="F182" s="255">
        <v>0.3</v>
      </c>
      <c r="G182" s="262">
        <f t="shared" si="5"/>
        <v>39.340000000000003</v>
      </c>
      <c r="H182" s="220">
        <f>ROUND(G182*ФОТ!$D$3,2)</f>
        <v>104.8</v>
      </c>
      <c r="I182" s="190">
        <f>ROUND(H182*ФОТ!$E$3,1)</f>
        <v>152</v>
      </c>
      <c r="J182" s="190">
        <f t="shared" si="6"/>
        <v>136.03</v>
      </c>
    </row>
    <row r="183" spans="1:10" ht="18" customHeight="1" x14ac:dyDescent="0.2">
      <c r="A183" s="100" t="s">
        <v>2149</v>
      </c>
      <c r="B183" s="6" t="s">
        <v>2150</v>
      </c>
      <c r="C183" s="62" t="s">
        <v>2219</v>
      </c>
      <c r="D183" s="294" t="s">
        <v>2525</v>
      </c>
      <c r="E183" s="266">
        <f>VLOOKUP(D183,ФОТ!$B$3:$C$105,2,FALSE)</f>
        <v>131.12</v>
      </c>
      <c r="F183" s="255">
        <v>0.3</v>
      </c>
      <c r="G183" s="262">
        <f t="shared" si="5"/>
        <v>39.340000000000003</v>
      </c>
      <c r="H183" s="220">
        <f>ROUND(G183*ФОТ!$D$3,2)</f>
        <v>104.8</v>
      </c>
      <c r="I183" s="190">
        <f>ROUND(H183*ФОТ!$E$3,1)</f>
        <v>152</v>
      </c>
      <c r="J183" s="190">
        <f t="shared" si="6"/>
        <v>136.03</v>
      </c>
    </row>
    <row r="184" spans="1:10" ht="18" customHeight="1" x14ac:dyDescent="0.2">
      <c r="A184" s="100" t="s">
        <v>2151</v>
      </c>
      <c r="B184" s="6" t="s">
        <v>2152</v>
      </c>
      <c r="C184" s="62" t="s">
        <v>2219</v>
      </c>
      <c r="D184" s="294" t="s">
        <v>2525</v>
      </c>
      <c r="E184" s="266">
        <f>VLOOKUP(D184,ФОТ!$B$3:$C$105,2,FALSE)</f>
        <v>131.12</v>
      </c>
      <c r="F184" s="255">
        <v>0.33</v>
      </c>
      <c r="G184" s="262">
        <f t="shared" si="5"/>
        <v>43.27</v>
      </c>
      <c r="H184" s="220">
        <f>ROUND(G184*ФОТ!$D$3,2)</f>
        <v>115.27</v>
      </c>
      <c r="I184" s="190">
        <f>ROUND(H184*ФОТ!$E$3,1)</f>
        <v>167.1</v>
      </c>
      <c r="J184" s="190">
        <f t="shared" si="6"/>
        <v>149.62</v>
      </c>
    </row>
    <row r="185" spans="1:10" ht="18" customHeight="1" x14ac:dyDescent="0.2">
      <c r="A185" s="100" t="s">
        <v>2153</v>
      </c>
      <c r="B185" s="6" t="s">
        <v>2154</v>
      </c>
      <c r="C185" s="62" t="s">
        <v>2219</v>
      </c>
      <c r="D185" s="294" t="s">
        <v>2525</v>
      </c>
      <c r="E185" s="266">
        <f>VLOOKUP(D185,ФОТ!$B$3:$C$105,2,FALSE)</f>
        <v>131.12</v>
      </c>
      <c r="F185" s="255">
        <v>1</v>
      </c>
      <c r="G185" s="262">
        <f t="shared" si="5"/>
        <v>131.12</v>
      </c>
      <c r="H185" s="220">
        <f>ROUND(G185*ФОТ!$D$3,2)</f>
        <v>349.3</v>
      </c>
      <c r="I185" s="190">
        <f>ROUND(H185*ФОТ!$E$3,1)</f>
        <v>506.5</v>
      </c>
      <c r="J185" s="190">
        <f t="shared" si="6"/>
        <v>453.39</v>
      </c>
    </row>
    <row r="186" spans="1:10" ht="18" customHeight="1" x14ac:dyDescent="0.2">
      <c r="A186" s="100" t="s">
        <v>2155</v>
      </c>
      <c r="B186" s="6" t="s">
        <v>2156</v>
      </c>
      <c r="C186" s="62" t="s">
        <v>2219</v>
      </c>
      <c r="D186" s="294" t="s">
        <v>2525</v>
      </c>
      <c r="E186" s="266">
        <f>VLOOKUP(D186,ФОТ!$B$3:$C$105,2,FALSE)</f>
        <v>131.12</v>
      </c>
      <c r="F186" s="255">
        <v>1</v>
      </c>
      <c r="G186" s="262">
        <f t="shared" si="5"/>
        <v>131.12</v>
      </c>
      <c r="H186" s="220">
        <f>ROUND(G186*ФОТ!$D$3,2)</f>
        <v>349.3</v>
      </c>
      <c r="I186" s="190">
        <f>ROUND(H186*ФОТ!$E$3,1)</f>
        <v>506.5</v>
      </c>
      <c r="J186" s="190">
        <f t="shared" si="6"/>
        <v>453.39</v>
      </c>
    </row>
    <row r="187" spans="1:10" ht="18" customHeight="1" x14ac:dyDescent="0.2">
      <c r="A187" s="100" t="s">
        <v>2157</v>
      </c>
      <c r="B187" s="6" t="s">
        <v>2158</v>
      </c>
      <c r="C187" s="62" t="s">
        <v>646</v>
      </c>
      <c r="D187" s="294" t="s">
        <v>2525</v>
      </c>
      <c r="E187" s="266">
        <f>VLOOKUP(D187,ФОТ!$B$3:$C$105,2,FALSE)</f>
        <v>131.12</v>
      </c>
      <c r="F187" s="255">
        <v>1</v>
      </c>
      <c r="G187" s="262">
        <f t="shared" si="5"/>
        <v>131.12</v>
      </c>
      <c r="H187" s="220">
        <f>ROUND(G187*ФОТ!$D$3,2)</f>
        <v>349.3</v>
      </c>
      <c r="I187" s="190">
        <f>ROUND(H187*ФОТ!$E$3,1)</f>
        <v>506.5</v>
      </c>
      <c r="J187" s="190">
        <f t="shared" si="6"/>
        <v>453.39</v>
      </c>
    </row>
    <row r="188" spans="1:10" ht="18" customHeight="1" x14ac:dyDescent="0.2">
      <c r="A188" s="100" t="s">
        <v>2159</v>
      </c>
      <c r="B188" s="6" t="s">
        <v>2160</v>
      </c>
      <c r="C188" s="62" t="s">
        <v>3156</v>
      </c>
      <c r="D188" s="294" t="s">
        <v>2525</v>
      </c>
      <c r="E188" s="266">
        <f>VLOOKUP(D188,ФОТ!$B$3:$C$105,2,FALSE)</f>
        <v>131.12</v>
      </c>
      <c r="F188" s="255">
        <v>0.7</v>
      </c>
      <c r="G188" s="262">
        <f t="shared" si="5"/>
        <v>91.78</v>
      </c>
      <c r="H188" s="220">
        <f>ROUND(G188*ФОТ!$D$3,2)</f>
        <v>244.5</v>
      </c>
      <c r="I188" s="190">
        <f>ROUND(H188*ФОТ!$E$3,1)</f>
        <v>354.5</v>
      </c>
      <c r="J188" s="190">
        <f t="shared" si="6"/>
        <v>317.36</v>
      </c>
    </row>
    <row r="189" spans="1:10" ht="18" customHeight="1" x14ac:dyDescent="0.2">
      <c r="A189" s="100" t="s">
        <v>2161</v>
      </c>
      <c r="B189" s="6" t="s">
        <v>2302</v>
      </c>
      <c r="C189" s="62" t="s">
        <v>2219</v>
      </c>
      <c r="D189" s="294" t="s">
        <v>2525</v>
      </c>
      <c r="E189" s="266">
        <f>VLOOKUP(D189,ФОТ!$B$3:$C$105,2,FALSE)</f>
        <v>131.12</v>
      </c>
      <c r="F189" s="257">
        <v>1.08</v>
      </c>
      <c r="G189" s="262">
        <f t="shared" si="5"/>
        <v>141.61000000000001</v>
      </c>
      <c r="H189" s="220">
        <f>ROUND(G189*ФОТ!$D$3,2)</f>
        <v>377.25</v>
      </c>
      <c r="I189" s="190">
        <f>ROUND(H189*ФОТ!$E$3,1)</f>
        <v>547</v>
      </c>
      <c r="J189" s="190">
        <f t="shared" si="6"/>
        <v>489.67</v>
      </c>
    </row>
    <row r="190" spans="1:10" ht="18" customHeight="1" x14ac:dyDescent="0.2">
      <c r="A190" s="100" t="s">
        <v>2303</v>
      </c>
      <c r="B190" s="6" t="s">
        <v>2304</v>
      </c>
      <c r="C190" s="62" t="s">
        <v>1581</v>
      </c>
      <c r="D190" s="294" t="s">
        <v>2525</v>
      </c>
      <c r="E190" s="266">
        <f>VLOOKUP(D190,ФОТ!$B$3:$C$105,2,FALSE)</f>
        <v>131.12</v>
      </c>
      <c r="F190" s="257">
        <v>0.6</v>
      </c>
      <c r="G190" s="262">
        <f t="shared" si="5"/>
        <v>78.67</v>
      </c>
      <c r="H190" s="220">
        <f>ROUND(G190*ФОТ!$D$3,2)</f>
        <v>209.58</v>
      </c>
      <c r="I190" s="190">
        <f>ROUND(H190*ФОТ!$E$3,1)</f>
        <v>303.89999999999998</v>
      </c>
      <c r="J190" s="190">
        <f t="shared" si="6"/>
        <v>272.02999999999997</v>
      </c>
    </row>
    <row r="191" spans="1:10" ht="18" customHeight="1" x14ac:dyDescent="0.2">
      <c r="A191" s="100" t="s">
        <v>2305</v>
      </c>
      <c r="B191" s="6" t="s">
        <v>2306</v>
      </c>
      <c r="C191" s="62" t="s">
        <v>3162</v>
      </c>
      <c r="D191" s="294" t="s">
        <v>2525</v>
      </c>
      <c r="E191" s="266">
        <f>VLOOKUP(D191,ФОТ!$B$3:$C$105,2,FALSE)</f>
        <v>131.12</v>
      </c>
      <c r="F191" s="257">
        <v>0.75</v>
      </c>
      <c r="G191" s="262">
        <f t="shared" si="5"/>
        <v>98.34</v>
      </c>
      <c r="H191" s="220">
        <f>ROUND(G191*ФОТ!$D$3,2)</f>
        <v>261.98</v>
      </c>
      <c r="I191" s="190">
        <f>ROUND(H191*ФОТ!$E$3,1)</f>
        <v>379.9</v>
      </c>
      <c r="J191" s="190">
        <f t="shared" si="6"/>
        <v>340.05</v>
      </c>
    </row>
    <row r="192" spans="1:10" ht="18" customHeight="1" x14ac:dyDescent="0.2">
      <c r="A192" s="100" t="s">
        <v>2307</v>
      </c>
      <c r="B192" s="6" t="s">
        <v>2308</v>
      </c>
      <c r="C192" s="62" t="s">
        <v>2309</v>
      </c>
      <c r="D192" s="294" t="s">
        <v>2525</v>
      </c>
      <c r="E192" s="266">
        <f>VLOOKUP(D192,ФОТ!$B$3:$C$105,2,FALSE)</f>
        <v>131.12</v>
      </c>
      <c r="F192" s="257">
        <v>0.24</v>
      </c>
      <c r="G192" s="262">
        <f t="shared" si="5"/>
        <v>31.47</v>
      </c>
      <c r="H192" s="220">
        <f>ROUND(G192*ФОТ!$D$3,2)</f>
        <v>83.84</v>
      </c>
      <c r="I192" s="190">
        <f>ROUND(H192*ФОТ!$E$3,1)</f>
        <v>121.6</v>
      </c>
      <c r="J192" s="190">
        <f t="shared" si="6"/>
        <v>108.82</v>
      </c>
    </row>
    <row r="193" spans="1:10" ht="18" customHeight="1" x14ac:dyDescent="0.2">
      <c r="A193" s="100" t="s">
        <v>3320</v>
      </c>
      <c r="B193" s="6" t="s">
        <v>3321</v>
      </c>
      <c r="C193" s="62" t="s">
        <v>2798</v>
      </c>
      <c r="D193" s="294" t="s">
        <v>2525</v>
      </c>
      <c r="E193" s="266">
        <f>VLOOKUP(D193,ФОТ!$B$3:$C$105,2,FALSE)</f>
        <v>131.12</v>
      </c>
      <c r="F193" s="257">
        <v>0.2</v>
      </c>
      <c r="G193" s="262">
        <f t="shared" si="5"/>
        <v>26.22</v>
      </c>
      <c r="H193" s="220">
        <f>ROUND(G193*ФОТ!$D$3,2)</f>
        <v>69.849999999999994</v>
      </c>
      <c r="I193" s="190">
        <f>ROUND(H193*ФОТ!$E$3,1)</f>
        <v>101.3</v>
      </c>
      <c r="J193" s="190">
        <f t="shared" si="6"/>
        <v>90.67</v>
      </c>
    </row>
    <row r="194" spans="1:10" ht="18" customHeight="1" x14ac:dyDescent="0.2">
      <c r="A194" s="100" t="s">
        <v>3322</v>
      </c>
      <c r="B194" s="6" t="s">
        <v>2813</v>
      </c>
      <c r="C194" s="62" t="s">
        <v>2814</v>
      </c>
      <c r="D194" s="294" t="s">
        <v>2525</v>
      </c>
      <c r="E194" s="266">
        <f>VLOOKUP(D194,ФОТ!$B$3:$C$105,2,FALSE)</f>
        <v>131.12</v>
      </c>
      <c r="F194" s="257">
        <v>0.65</v>
      </c>
      <c r="G194" s="262">
        <f t="shared" si="5"/>
        <v>85.23</v>
      </c>
      <c r="H194" s="220">
        <f>ROUND(G194*ФОТ!$D$3,2)</f>
        <v>227.05</v>
      </c>
      <c r="I194" s="190">
        <f>ROUND(H194*ФОТ!$E$3,1)</f>
        <v>329.2</v>
      </c>
      <c r="J194" s="190">
        <f t="shared" si="6"/>
        <v>294.70999999999998</v>
      </c>
    </row>
    <row r="195" spans="1:10" ht="18" customHeight="1" x14ac:dyDescent="0.2">
      <c r="A195" s="100" t="s">
        <v>1048</v>
      </c>
      <c r="B195" s="6" t="s">
        <v>709</v>
      </c>
      <c r="C195" s="62" t="s">
        <v>2513</v>
      </c>
      <c r="D195" s="294" t="s">
        <v>2525</v>
      </c>
      <c r="E195" s="266">
        <f>VLOOKUP(D195,ФОТ!$B$3:$C$105,2,FALSE)</f>
        <v>131.12</v>
      </c>
      <c r="F195" s="257">
        <v>0.7</v>
      </c>
      <c r="G195" s="262">
        <f t="shared" si="5"/>
        <v>91.78</v>
      </c>
      <c r="H195" s="220">
        <f>ROUND(G195*ФОТ!$D$3,2)</f>
        <v>244.5</v>
      </c>
      <c r="I195" s="190">
        <f>ROUND(H195*ФОТ!$E$3,1)</f>
        <v>354.5</v>
      </c>
      <c r="J195" s="190">
        <f t="shared" si="6"/>
        <v>317.36</v>
      </c>
    </row>
    <row r="196" spans="1:10" ht="18" customHeight="1" x14ac:dyDescent="0.2">
      <c r="A196" s="100" t="s">
        <v>710</v>
      </c>
      <c r="B196" s="6" t="s">
        <v>711</v>
      </c>
      <c r="C196" s="62" t="s">
        <v>2219</v>
      </c>
      <c r="D196" s="294" t="s">
        <v>2525</v>
      </c>
      <c r="E196" s="266">
        <f>VLOOKUP(D196,ФОТ!$B$3:$C$105,2,FALSE)</f>
        <v>131.12</v>
      </c>
      <c r="F196" s="257">
        <v>0.35</v>
      </c>
      <c r="G196" s="262">
        <f t="shared" si="5"/>
        <v>45.89</v>
      </c>
      <c r="H196" s="220">
        <f>ROUND(G196*ФОТ!$D$3,2)</f>
        <v>122.25</v>
      </c>
      <c r="I196" s="190">
        <f>ROUND(H196*ФОТ!$E$3,1)</f>
        <v>177.3</v>
      </c>
      <c r="J196" s="190">
        <f t="shared" si="6"/>
        <v>158.68</v>
      </c>
    </row>
    <row r="197" spans="1:10" ht="18" customHeight="1" x14ac:dyDescent="0.2">
      <c r="A197" s="100" t="s">
        <v>712</v>
      </c>
      <c r="B197" s="6" t="s">
        <v>713</v>
      </c>
      <c r="C197" s="62" t="s">
        <v>2219</v>
      </c>
      <c r="D197" s="294" t="s">
        <v>2525</v>
      </c>
      <c r="E197" s="266">
        <f>VLOOKUP(D197,ФОТ!$B$3:$C$105,2,FALSE)</f>
        <v>131.12</v>
      </c>
      <c r="F197" s="257">
        <v>0.35</v>
      </c>
      <c r="G197" s="262">
        <f t="shared" si="5"/>
        <v>45.89</v>
      </c>
      <c r="H197" s="220">
        <f>ROUND(G197*ФОТ!$D$3,2)</f>
        <v>122.25</v>
      </c>
      <c r="I197" s="190">
        <f>ROUND(H197*ФОТ!$E$3,1)</f>
        <v>177.3</v>
      </c>
      <c r="J197" s="190">
        <f t="shared" si="6"/>
        <v>158.68</v>
      </c>
    </row>
    <row r="198" spans="1:10" ht="18" customHeight="1" x14ac:dyDescent="0.2">
      <c r="A198" s="100" t="s">
        <v>714</v>
      </c>
      <c r="B198" s="6" t="s">
        <v>715</v>
      </c>
      <c r="C198" s="62" t="s">
        <v>2798</v>
      </c>
      <c r="D198" s="294" t="s">
        <v>2525</v>
      </c>
      <c r="E198" s="266">
        <f>VLOOKUP(D198,ФОТ!$B$3:$C$105,2,FALSE)</f>
        <v>131.12</v>
      </c>
      <c r="F198" s="257">
        <v>2</v>
      </c>
      <c r="G198" s="262">
        <f t="shared" si="5"/>
        <v>262.24</v>
      </c>
      <c r="H198" s="220">
        <f>ROUND(G198*ФОТ!$D$3,2)</f>
        <v>698.61</v>
      </c>
      <c r="I198" s="190">
        <f>ROUND(H198*ФОТ!$E$3,1)</f>
        <v>1013</v>
      </c>
      <c r="J198" s="190">
        <f t="shared" si="6"/>
        <v>906.8</v>
      </c>
    </row>
    <row r="199" spans="1:10" ht="18" customHeight="1" x14ac:dyDescent="0.2">
      <c r="A199" s="100" t="s">
        <v>716</v>
      </c>
      <c r="B199" s="6" t="s">
        <v>717</v>
      </c>
      <c r="C199" s="62" t="s">
        <v>2219</v>
      </c>
      <c r="D199" s="294" t="s">
        <v>2525</v>
      </c>
      <c r="E199" s="266">
        <f>VLOOKUP(D199,ФОТ!$B$3:$C$105,2,FALSE)</f>
        <v>131.12</v>
      </c>
      <c r="F199" s="257">
        <v>1</v>
      </c>
      <c r="G199" s="262">
        <f t="shared" si="5"/>
        <v>131.12</v>
      </c>
      <c r="H199" s="220">
        <f>ROUND(G199*ФОТ!$D$3,2)</f>
        <v>349.3</v>
      </c>
      <c r="I199" s="190">
        <f>ROUND(H199*ФОТ!$E$3,1)</f>
        <v>506.5</v>
      </c>
      <c r="J199" s="190">
        <f t="shared" si="6"/>
        <v>453.39</v>
      </c>
    </row>
    <row r="200" spans="1:10" ht="18" customHeight="1" x14ac:dyDescent="0.2">
      <c r="A200" s="100" t="s">
        <v>718</v>
      </c>
      <c r="B200" s="6" t="s">
        <v>719</v>
      </c>
      <c r="C200" s="62" t="s">
        <v>2219</v>
      </c>
      <c r="D200" s="294" t="s">
        <v>2525</v>
      </c>
      <c r="E200" s="266">
        <f>VLOOKUP(D200,ФОТ!$B$3:$C$105,2,FALSE)</f>
        <v>131.12</v>
      </c>
      <c r="F200" s="257">
        <v>1</v>
      </c>
      <c r="G200" s="262">
        <f t="shared" si="5"/>
        <v>131.12</v>
      </c>
      <c r="H200" s="220">
        <f>ROUND(G200*ФОТ!$D$3,2)</f>
        <v>349.3</v>
      </c>
      <c r="I200" s="190">
        <f>ROUND(H200*ФОТ!$E$3,1)</f>
        <v>506.5</v>
      </c>
      <c r="J200" s="190">
        <f t="shared" si="6"/>
        <v>453.39</v>
      </c>
    </row>
    <row r="201" spans="1:10" ht="18" customHeight="1" x14ac:dyDescent="0.2">
      <c r="A201" s="100" t="s">
        <v>720</v>
      </c>
      <c r="B201" s="6" t="s">
        <v>721</v>
      </c>
      <c r="C201" s="62" t="s">
        <v>2219</v>
      </c>
      <c r="D201" s="294" t="s">
        <v>2525</v>
      </c>
      <c r="E201" s="266">
        <f>VLOOKUP(D201,ФОТ!$B$3:$C$105,2,FALSE)</f>
        <v>131.12</v>
      </c>
      <c r="F201" s="257">
        <v>0.25</v>
      </c>
      <c r="G201" s="262">
        <f t="shared" si="5"/>
        <v>32.78</v>
      </c>
      <c r="H201" s="220">
        <f>ROUND(G201*ФОТ!$D$3,2)</f>
        <v>87.33</v>
      </c>
      <c r="I201" s="190">
        <f>ROUND(H201*ФОТ!$E$3,1)</f>
        <v>126.6</v>
      </c>
      <c r="J201" s="190">
        <f t="shared" si="6"/>
        <v>113.35</v>
      </c>
    </row>
    <row r="202" spans="1:10" ht="18" customHeight="1" x14ac:dyDescent="0.2">
      <c r="A202" s="100" t="s">
        <v>722</v>
      </c>
      <c r="B202" s="6" t="s">
        <v>723</v>
      </c>
      <c r="C202" s="62" t="s">
        <v>2219</v>
      </c>
      <c r="D202" s="294" t="s">
        <v>2525</v>
      </c>
      <c r="E202" s="266">
        <f>VLOOKUP(D202,ФОТ!$B$3:$C$105,2,FALSE)</f>
        <v>131.12</v>
      </c>
      <c r="F202" s="257">
        <v>0.13</v>
      </c>
      <c r="G202" s="262">
        <f t="shared" si="5"/>
        <v>17.05</v>
      </c>
      <c r="H202" s="220">
        <f>ROUND(G202*ФОТ!$D$3,2)</f>
        <v>45.42</v>
      </c>
      <c r="I202" s="190">
        <f>ROUND(H202*ФОТ!$E$3,1)</f>
        <v>65.900000000000006</v>
      </c>
      <c r="J202" s="190">
        <f t="shared" si="6"/>
        <v>58.96</v>
      </c>
    </row>
    <row r="203" spans="1:10" ht="18" customHeight="1" x14ac:dyDescent="0.2">
      <c r="A203" s="100" t="s">
        <v>724</v>
      </c>
      <c r="B203" s="6" t="s">
        <v>725</v>
      </c>
      <c r="C203" s="62" t="s">
        <v>2219</v>
      </c>
      <c r="D203" s="294" t="s">
        <v>2525</v>
      </c>
      <c r="E203" s="266">
        <f>VLOOKUP(D203,ФОТ!$B$3:$C$105,2,FALSE)</f>
        <v>131.12</v>
      </c>
      <c r="F203" s="257">
        <v>0.13</v>
      </c>
      <c r="G203" s="262">
        <f t="shared" si="5"/>
        <v>17.05</v>
      </c>
      <c r="H203" s="220">
        <f>ROUND(G203*ФОТ!$D$3,2)</f>
        <v>45.42</v>
      </c>
      <c r="I203" s="190">
        <f>ROUND(H203*ФОТ!$E$3,1)</f>
        <v>65.900000000000006</v>
      </c>
      <c r="J203" s="190">
        <f t="shared" si="6"/>
        <v>58.96</v>
      </c>
    </row>
    <row r="204" spans="1:10" ht="18" customHeight="1" x14ac:dyDescent="0.2">
      <c r="A204" s="100" t="s">
        <v>726</v>
      </c>
      <c r="B204" s="6" t="s">
        <v>727</v>
      </c>
      <c r="C204" s="62" t="s">
        <v>728</v>
      </c>
      <c r="D204" s="294" t="s">
        <v>2525</v>
      </c>
      <c r="E204" s="266">
        <f>VLOOKUP(D204,ФОТ!$B$3:$C$105,2,FALSE)</f>
        <v>131.12</v>
      </c>
      <c r="F204" s="257">
        <v>1.2</v>
      </c>
      <c r="G204" s="262">
        <f t="shared" si="5"/>
        <v>157.34</v>
      </c>
      <c r="H204" s="220">
        <f>ROUND(G204*ФОТ!$D$3,2)</f>
        <v>419.15</v>
      </c>
      <c r="I204" s="190">
        <f>ROUND(H204*ФОТ!$E$3,1)</f>
        <v>607.79999999999995</v>
      </c>
      <c r="J204" s="190">
        <f t="shared" si="6"/>
        <v>544.05999999999995</v>
      </c>
    </row>
    <row r="205" spans="1:10" ht="18" customHeight="1" x14ac:dyDescent="0.2">
      <c r="A205" s="100" t="s">
        <v>729</v>
      </c>
      <c r="B205" s="6" t="s">
        <v>730</v>
      </c>
      <c r="C205" s="62" t="s">
        <v>2219</v>
      </c>
      <c r="D205" s="294" t="s">
        <v>2525</v>
      </c>
      <c r="E205" s="266">
        <f>VLOOKUP(D205,ФОТ!$B$3:$C$105,2,FALSE)</f>
        <v>131.12</v>
      </c>
      <c r="F205" s="257">
        <v>0.5</v>
      </c>
      <c r="G205" s="262">
        <f t="shared" si="5"/>
        <v>65.56</v>
      </c>
      <c r="H205" s="220">
        <f>ROUND(G205*ФОТ!$D$3,2)</f>
        <v>174.65</v>
      </c>
      <c r="I205" s="190">
        <f>ROUND(H205*ФОТ!$E$3,1)</f>
        <v>253.2</v>
      </c>
      <c r="J205" s="190">
        <f t="shared" si="6"/>
        <v>226.7</v>
      </c>
    </row>
    <row r="206" spans="1:10" ht="18" customHeight="1" x14ac:dyDescent="0.2">
      <c r="A206" s="100" t="s">
        <v>731</v>
      </c>
      <c r="B206" s="6" t="s">
        <v>732</v>
      </c>
      <c r="C206" s="62" t="s">
        <v>2219</v>
      </c>
      <c r="D206" s="294" t="s">
        <v>2525</v>
      </c>
      <c r="E206" s="266">
        <f>VLOOKUP(D206,ФОТ!$B$3:$C$105,2,FALSE)</f>
        <v>131.12</v>
      </c>
      <c r="F206" s="257">
        <v>0.7</v>
      </c>
      <c r="G206" s="262">
        <f t="shared" si="5"/>
        <v>91.78</v>
      </c>
      <c r="H206" s="220">
        <f>ROUND(G206*ФОТ!$D$3,2)</f>
        <v>244.5</v>
      </c>
      <c r="I206" s="190">
        <f>ROUND(H206*ФОТ!$E$3,1)</f>
        <v>354.5</v>
      </c>
      <c r="J206" s="190">
        <f t="shared" si="6"/>
        <v>317.36</v>
      </c>
    </row>
    <row r="207" spans="1:10" ht="18" customHeight="1" x14ac:dyDescent="0.2">
      <c r="A207" s="100" t="s">
        <v>3573</v>
      </c>
      <c r="B207" s="6" t="s">
        <v>3574</v>
      </c>
      <c r="C207" s="62" t="s">
        <v>2219</v>
      </c>
      <c r="D207" s="294" t="s">
        <v>2525</v>
      </c>
      <c r="E207" s="266">
        <f>VLOOKUP(D207,ФОТ!$B$3:$C$105,2,FALSE)</f>
        <v>131.12</v>
      </c>
      <c r="F207" s="257">
        <v>1</v>
      </c>
      <c r="G207" s="262">
        <f t="shared" si="5"/>
        <v>131.12</v>
      </c>
      <c r="H207" s="220">
        <f>ROUND(G207*ФОТ!$D$3,2)</f>
        <v>349.3</v>
      </c>
      <c r="I207" s="190">
        <f>ROUND(H207*ФОТ!$E$3,1)</f>
        <v>506.5</v>
      </c>
      <c r="J207" s="190">
        <f t="shared" si="6"/>
        <v>453.39</v>
      </c>
    </row>
    <row r="208" spans="1:10" ht="18" customHeight="1" x14ac:dyDescent="0.2">
      <c r="A208" s="100" t="s">
        <v>3575</v>
      </c>
      <c r="B208" s="6" t="s">
        <v>3576</v>
      </c>
      <c r="C208" s="62" t="s">
        <v>2219</v>
      </c>
      <c r="D208" s="294" t="s">
        <v>2525</v>
      </c>
      <c r="E208" s="266">
        <f>VLOOKUP(D208,ФОТ!$B$3:$C$105,2,FALSE)</f>
        <v>131.12</v>
      </c>
      <c r="F208" s="257">
        <v>0.4</v>
      </c>
      <c r="G208" s="262">
        <f t="shared" si="5"/>
        <v>52.45</v>
      </c>
      <c r="H208" s="220">
        <f>ROUND(G208*ФОТ!$D$3,2)</f>
        <v>139.72999999999999</v>
      </c>
      <c r="I208" s="190">
        <f>ROUND(H208*ФОТ!$E$3,1)</f>
        <v>202.6</v>
      </c>
      <c r="J208" s="190">
        <f t="shared" si="6"/>
        <v>181.37</v>
      </c>
    </row>
    <row r="209" spans="1:10" ht="18" customHeight="1" x14ac:dyDescent="0.2">
      <c r="A209" s="100" t="s">
        <v>3577</v>
      </c>
      <c r="B209" s="6" t="s">
        <v>3578</v>
      </c>
      <c r="C209" s="62" t="s">
        <v>2219</v>
      </c>
      <c r="D209" s="294" t="s">
        <v>2525</v>
      </c>
      <c r="E209" s="266">
        <f>VLOOKUP(D209,ФОТ!$B$3:$C$105,2,FALSE)</f>
        <v>131.12</v>
      </c>
      <c r="F209" s="257">
        <v>0.6</v>
      </c>
      <c r="G209" s="262">
        <f t="shared" si="5"/>
        <v>78.67</v>
      </c>
      <c r="H209" s="220">
        <f>ROUND(G209*ФОТ!$D$3,2)</f>
        <v>209.58</v>
      </c>
      <c r="I209" s="190">
        <f>ROUND(H209*ФОТ!$E$3,1)</f>
        <v>303.89999999999998</v>
      </c>
      <c r="J209" s="190">
        <f t="shared" si="6"/>
        <v>272.02999999999997</v>
      </c>
    </row>
    <row r="210" spans="1:10" ht="18" customHeight="1" x14ac:dyDescent="0.2">
      <c r="A210" s="100" t="s">
        <v>3579</v>
      </c>
      <c r="B210" s="6" t="s">
        <v>3580</v>
      </c>
      <c r="C210" s="62" t="s">
        <v>2783</v>
      </c>
      <c r="D210" s="294" t="s">
        <v>2525</v>
      </c>
      <c r="E210" s="266">
        <f>VLOOKUP(D210,ФОТ!$B$3:$C$105,2,FALSE)</f>
        <v>131.12</v>
      </c>
      <c r="F210" s="257">
        <v>0.54</v>
      </c>
      <c r="G210" s="262">
        <f t="shared" si="5"/>
        <v>70.8</v>
      </c>
      <c r="H210" s="220">
        <f>ROUND(G210*ФОТ!$D$3,2)</f>
        <v>188.61</v>
      </c>
      <c r="I210" s="190">
        <f>ROUND(H210*ФОТ!$E$3,1)</f>
        <v>273.5</v>
      </c>
      <c r="J210" s="190">
        <f t="shared" si="6"/>
        <v>244.82</v>
      </c>
    </row>
    <row r="211" spans="1:10" ht="18" customHeight="1" x14ac:dyDescent="0.2">
      <c r="A211" s="100" t="s">
        <v>3581</v>
      </c>
      <c r="B211" s="6" t="s">
        <v>3582</v>
      </c>
      <c r="C211" s="62" t="s">
        <v>416</v>
      </c>
      <c r="D211" s="294" t="s">
        <v>2525</v>
      </c>
      <c r="E211" s="266">
        <f>VLOOKUP(D211,ФОТ!$B$3:$C$105,2,FALSE)</f>
        <v>131.12</v>
      </c>
      <c r="F211" s="257">
        <v>0.5</v>
      </c>
      <c r="G211" s="262">
        <f t="shared" si="5"/>
        <v>65.56</v>
      </c>
      <c r="H211" s="220">
        <f>ROUND(G211*ФОТ!$D$3,2)</f>
        <v>174.65</v>
      </c>
      <c r="I211" s="190">
        <f>ROUND(H211*ФОТ!$E$3,1)</f>
        <v>253.2</v>
      </c>
      <c r="J211" s="190">
        <f t="shared" si="6"/>
        <v>226.7</v>
      </c>
    </row>
    <row r="212" spans="1:10" ht="18" customHeight="1" x14ac:dyDescent="0.2">
      <c r="A212" s="100" t="s">
        <v>3583</v>
      </c>
      <c r="B212" s="6" t="s">
        <v>3584</v>
      </c>
      <c r="C212" s="62" t="s">
        <v>2219</v>
      </c>
      <c r="D212" s="294" t="s">
        <v>2525</v>
      </c>
      <c r="E212" s="266">
        <f>VLOOKUP(D212,ФОТ!$B$3:$C$105,2,FALSE)</f>
        <v>131.12</v>
      </c>
      <c r="F212" s="257">
        <v>0.67</v>
      </c>
      <c r="G212" s="262">
        <f t="shared" si="5"/>
        <v>87.85</v>
      </c>
      <c r="H212" s="220">
        <f>ROUND(G212*ФОТ!$D$3,2)</f>
        <v>234.03</v>
      </c>
      <c r="I212" s="190">
        <f>ROUND(H212*ФОТ!$E$3,1)</f>
        <v>339.3</v>
      </c>
      <c r="J212" s="190">
        <f t="shared" si="6"/>
        <v>303.77</v>
      </c>
    </row>
    <row r="213" spans="1:10" ht="18" customHeight="1" x14ac:dyDescent="0.2">
      <c r="A213" s="100" t="s">
        <v>3585</v>
      </c>
      <c r="B213" s="6" t="s">
        <v>3586</v>
      </c>
      <c r="C213" s="62" t="s">
        <v>2219</v>
      </c>
      <c r="D213" s="294" t="s">
        <v>2525</v>
      </c>
      <c r="E213" s="266">
        <f>VLOOKUP(D213,ФОТ!$B$3:$C$105,2,FALSE)</f>
        <v>131.12</v>
      </c>
      <c r="F213" s="257">
        <v>0.5</v>
      </c>
      <c r="G213" s="262">
        <f t="shared" si="5"/>
        <v>65.56</v>
      </c>
      <c r="H213" s="220">
        <f>ROUND(G213*ФОТ!$D$3,2)</f>
        <v>174.65</v>
      </c>
      <c r="I213" s="190">
        <f>ROUND(H213*ФОТ!$E$3,1)</f>
        <v>253.2</v>
      </c>
      <c r="J213" s="190">
        <f t="shared" si="6"/>
        <v>226.7</v>
      </c>
    </row>
    <row r="214" spans="1:10" ht="18" customHeight="1" x14ac:dyDescent="0.2">
      <c r="A214" s="100" t="s">
        <v>3587</v>
      </c>
      <c r="B214" s="6" t="s">
        <v>3588</v>
      </c>
      <c r="C214" s="62" t="s">
        <v>2219</v>
      </c>
      <c r="D214" s="294" t="s">
        <v>2525</v>
      </c>
      <c r="E214" s="266">
        <f>VLOOKUP(D214,ФОТ!$B$3:$C$105,2,FALSE)</f>
        <v>131.12</v>
      </c>
      <c r="F214" s="257">
        <v>0.24</v>
      </c>
      <c r="G214" s="262">
        <f t="shared" si="5"/>
        <v>31.47</v>
      </c>
      <c r="H214" s="220">
        <f>ROUND(G214*ФОТ!$D$3,2)</f>
        <v>83.84</v>
      </c>
      <c r="I214" s="190">
        <f>ROUND(H214*ФОТ!$E$3,1)</f>
        <v>121.6</v>
      </c>
      <c r="J214" s="190">
        <f t="shared" si="6"/>
        <v>108.82</v>
      </c>
    </row>
    <row r="215" spans="1:10" ht="18" customHeight="1" x14ac:dyDescent="0.2">
      <c r="A215" s="100" t="s">
        <v>3589</v>
      </c>
      <c r="B215" s="6" t="s">
        <v>3590</v>
      </c>
      <c r="C215" s="62" t="s">
        <v>586</v>
      </c>
      <c r="D215" s="294" t="s">
        <v>2525</v>
      </c>
      <c r="E215" s="266">
        <f>VLOOKUP(D215,ФОТ!$B$3:$C$105,2,FALSE)</f>
        <v>131.12</v>
      </c>
      <c r="F215" s="257">
        <v>0.51</v>
      </c>
      <c r="G215" s="262">
        <f t="shared" si="5"/>
        <v>66.87</v>
      </c>
      <c r="H215" s="220">
        <f>ROUND(G215*ФОТ!$D$3,2)</f>
        <v>178.14</v>
      </c>
      <c r="I215" s="190">
        <f>ROUND(H215*ФОТ!$E$3,1)</f>
        <v>258.3</v>
      </c>
      <c r="J215" s="190">
        <f t="shared" si="6"/>
        <v>231.23</v>
      </c>
    </row>
    <row r="216" spans="1:10" ht="18" customHeight="1" x14ac:dyDescent="0.2">
      <c r="A216" s="100" t="s">
        <v>3591</v>
      </c>
      <c r="B216" s="6" t="s">
        <v>3592</v>
      </c>
      <c r="C216" s="62" t="s">
        <v>3593</v>
      </c>
      <c r="D216" s="294" t="s">
        <v>2525</v>
      </c>
      <c r="E216" s="266">
        <f>VLOOKUP(D216,ФОТ!$B$3:$C$105,2,FALSE)</f>
        <v>131.12</v>
      </c>
      <c r="F216" s="257">
        <v>0.33</v>
      </c>
      <c r="G216" s="262">
        <f t="shared" si="5"/>
        <v>43.27</v>
      </c>
      <c r="H216" s="220">
        <f>ROUND(G216*ФОТ!$D$3,2)</f>
        <v>115.27</v>
      </c>
      <c r="I216" s="190">
        <f>ROUND(H216*ФОТ!$E$3,1)</f>
        <v>167.1</v>
      </c>
      <c r="J216" s="190">
        <f t="shared" si="6"/>
        <v>149.62</v>
      </c>
    </row>
    <row r="217" spans="1:10" ht="18" customHeight="1" x14ac:dyDescent="0.2">
      <c r="A217" s="100" t="s">
        <v>3594</v>
      </c>
      <c r="B217" s="6" t="s">
        <v>3595</v>
      </c>
      <c r="C217" s="62" t="s">
        <v>2464</v>
      </c>
      <c r="D217" s="294" t="s">
        <v>2525</v>
      </c>
      <c r="E217" s="266">
        <f>VLOOKUP(D217,ФОТ!$B$3:$C$105,2,FALSE)</f>
        <v>131.12</v>
      </c>
      <c r="F217" s="257">
        <v>0.5</v>
      </c>
      <c r="G217" s="262">
        <f t="shared" si="5"/>
        <v>65.56</v>
      </c>
      <c r="H217" s="220">
        <f>ROUND(G217*ФОТ!$D$3,2)</f>
        <v>174.65</v>
      </c>
      <c r="I217" s="190">
        <f>ROUND(H217*ФОТ!$E$3,1)</f>
        <v>253.2</v>
      </c>
      <c r="J217" s="190">
        <f t="shared" si="6"/>
        <v>226.7</v>
      </c>
    </row>
    <row r="218" spans="1:10" ht="18" customHeight="1" x14ac:dyDescent="0.2">
      <c r="A218" s="100" t="s">
        <v>3596</v>
      </c>
      <c r="B218" s="6" t="s">
        <v>3597</v>
      </c>
      <c r="C218" s="62" t="s">
        <v>2219</v>
      </c>
      <c r="D218" s="294" t="s">
        <v>2525</v>
      </c>
      <c r="E218" s="266">
        <f>VLOOKUP(D218,ФОТ!$B$3:$C$105,2,FALSE)</f>
        <v>131.12</v>
      </c>
      <c r="F218" s="257">
        <v>0.33</v>
      </c>
      <c r="G218" s="262">
        <f t="shared" si="5"/>
        <v>43.27</v>
      </c>
      <c r="H218" s="220">
        <f>ROUND(G218*ФОТ!$D$3,2)</f>
        <v>115.27</v>
      </c>
      <c r="I218" s="190">
        <f>ROUND(H218*ФОТ!$E$3,1)</f>
        <v>167.1</v>
      </c>
      <c r="J218" s="190">
        <f t="shared" si="6"/>
        <v>149.62</v>
      </c>
    </row>
    <row r="219" spans="1:10" ht="18" customHeight="1" x14ac:dyDescent="0.2">
      <c r="A219" s="100" t="s">
        <v>3598</v>
      </c>
      <c r="B219" s="6" t="s">
        <v>3599</v>
      </c>
      <c r="C219" s="62" t="s">
        <v>2219</v>
      </c>
      <c r="D219" s="294" t="s">
        <v>2525</v>
      </c>
      <c r="E219" s="266">
        <f>VLOOKUP(D219,ФОТ!$B$3:$C$105,2,FALSE)</f>
        <v>131.12</v>
      </c>
      <c r="F219" s="257">
        <v>1</v>
      </c>
      <c r="G219" s="262">
        <f t="shared" si="5"/>
        <v>131.12</v>
      </c>
      <c r="H219" s="220">
        <f>ROUND(G219*ФОТ!$D$3,2)</f>
        <v>349.3</v>
      </c>
      <c r="I219" s="190">
        <f>ROUND(H219*ФОТ!$E$3,1)</f>
        <v>506.5</v>
      </c>
      <c r="J219" s="190">
        <f t="shared" si="6"/>
        <v>453.39</v>
      </c>
    </row>
    <row r="220" spans="1:10" ht="18" customHeight="1" x14ac:dyDescent="0.2">
      <c r="A220" s="100" t="s">
        <v>3600</v>
      </c>
      <c r="B220" s="6" t="s">
        <v>632</v>
      </c>
      <c r="C220" s="62" t="s">
        <v>633</v>
      </c>
      <c r="D220" s="294" t="s">
        <v>2525</v>
      </c>
      <c r="E220" s="266">
        <f>VLOOKUP(D220,ФОТ!$B$3:$C$105,2,FALSE)</f>
        <v>131.12</v>
      </c>
      <c r="F220" s="257">
        <v>0.25</v>
      </c>
      <c r="G220" s="262">
        <f t="shared" si="5"/>
        <v>32.78</v>
      </c>
      <c r="H220" s="220">
        <f>ROUND(G220*ФОТ!$D$3,2)</f>
        <v>87.33</v>
      </c>
      <c r="I220" s="190">
        <f>ROUND(H220*ФОТ!$E$3,1)</f>
        <v>126.6</v>
      </c>
      <c r="J220" s="190">
        <f t="shared" si="6"/>
        <v>113.35</v>
      </c>
    </row>
    <row r="221" spans="1:10" ht="18" customHeight="1" x14ac:dyDescent="0.2">
      <c r="A221" s="100" t="s">
        <v>634</v>
      </c>
      <c r="B221" s="6" t="s">
        <v>635</v>
      </c>
      <c r="C221" s="62" t="s">
        <v>636</v>
      </c>
      <c r="D221" s="294" t="s">
        <v>2525</v>
      </c>
      <c r="E221" s="266">
        <f>VLOOKUP(D221,ФОТ!$B$3:$C$105,2,FALSE)</f>
        <v>131.12</v>
      </c>
      <c r="F221" s="257">
        <v>0.1</v>
      </c>
      <c r="G221" s="262">
        <f t="shared" si="5"/>
        <v>13.11</v>
      </c>
      <c r="H221" s="220">
        <f>ROUND(G221*ФОТ!$D$3,2)</f>
        <v>34.93</v>
      </c>
      <c r="I221" s="190">
        <f>ROUND(H221*ФОТ!$E$3,1)</f>
        <v>50.6</v>
      </c>
      <c r="J221" s="190">
        <f t="shared" si="6"/>
        <v>45.34</v>
      </c>
    </row>
    <row r="222" spans="1:10" ht="18" customHeight="1" x14ac:dyDescent="0.2">
      <c r="A222" s="100" t="s">
        <v>637</v>
      </c>
      <c r="B222" s="6" t="s">
        <v>638</v>
      </c>
      <c r="C222" s="62" t="s">
        <v>646</v>
      </c>
      <c r="D222" s="294" t="s">
        <v>2525</v>
      </c>
      <c r="E222" s="266">
        <f>VLOOKUP(D222,ФОТ!$B$3:$C$105,2,FALSE)</f>
        <v>131.12</v>
      </c>
      <c r="F222" s="257">
        <v>0.63</v>
      </c>
      <c r="G222" s="262">
        <f t="shared" si="5"/>
        <v>82.61</v>
      </c>
      <c r="H222" s="220">
        <f>ROUND(G222*ФОТ!$D$3,2)</f>
        <v>220.07</v>
      </c>
      <c r="I222" s="190">
        <f>ROUND(H222*ФОТ!$E$3,1)</f>
        <v>319.10000000000002</v>
      </c>
      <c r="J222" s="190">
        <f t="shared" si="6"/>
        <v>285.64999999999998</v>
      </c>
    </row>
    <row r="223" spans="1:10" ht="18" customHeight="1" x14ac:dyDescent="0.2">
      <c r="A223" s="100" t="s">
        <v>639</v>
      </c>
      <c r="B223" s="6" t="s">
        <v>640</v>
      </c>
      <c r="C223" s="62" t="s">
        <v>2219</v>
      </c>
      <c r="D223" s="294" t="s">
        <v>2525</v>
      </c>
      <c r="E223" s="266">
        <f>VLOOKUP(D223,ФОТ!$B$3:$C$105,2,FALSE)</f>
        <v>131.12</v>
      </c>
      <c r="F223" s="257">
        <v>1</v>
      </c>
      <c r="G223" s="262">
        <f t="shared" si="5"/>
        <v>131.12</v>
      </c>
      <c r="H223" s="220">
        <f>ROUND(G223*ФОТ!$D$3,2)</f>
        <v>349.3</v>
      </c>
      <c r="I223" s="190">
        <f>ROUND(H223*ФОТ!$E$3,1)</f>
        <v>506.5</v>
      </c>
      <c r="J223" s="190">
        <f t="shared" si="6"/>
        <v>453.39</v>
      </c>
    </row>
    <row r="224" spans="1:10" ht="18" customHeight="1" x14ac:dyDescent="0.2">
      <c r="A224" s="100" t="s">
        <v>641</v>
      </c>
      <c r="B224" s="6" t="s">
        <v>1133</v>
      </c>
      <c r="C224" s="62" t="s">
        <v>2219</v>
      </c>
      <c r="D224" s="294" t="s">
        <v>2525</v>
      </c>
      <c r="E224" s="266">
        <f>VLOOKUP(D224,ФОТ!$B$3:$C$105,2,FALSE)</f>
        <v>131.12</v>
      </c>
      <c r="F224" s="257">
        <v>0.52</v>
      </c>
      <c r="G224" s="262">
        <f t="shared" si="5"/>
        <v>68.180000000000007</v>
      </c>
      <c r="H224" s="220">
        <f>ROUND(G224*ФОТ!$D$3,2)</f>
        <v>181.63</v>
      </c>
      <c r="I224" s="190">
        <f>ROUND(H224*ФОТ!$E$3,1)</f>
        <v>263.39999999999998</v>
      </c>
      <c r="J224" s="190">
        <f t="shared" si="6"/>
        <v>235.76</v>
      </c>
    </row>
    <row r="225" spans="1:10" ht="18" customHeight="1" x14ac:dyDescent="0.2">
      <c r="A225" s="100" t="s">
        <v>1134</v>
      </c>
      <c r="B225" s="6" t="s">
        <v>1135</v>
      </c>
      <c r="C225" s="62" t="s">
        <v>2219</v>
      </c>
      <c r="D225" s="294" t="s">
        <v>2525</v>
      </c>
      <c r="E225" s="266">
        <f>VLOOKUP(D225,ФОТ!$B$3:$C$105,2,FALSE)</f>
        <v>131.12</v>
      </c>
      <c r="F225" s="257">
        <v>0.32</v>
      </c>
      <c r="G225" s="262">
        <f t="shared" si="5"/>
        <v>41.96</v>
      </c>
      <c r="H225" s="220">
        <f>ROUND(G225*ФОТ!$D$3,2)</f>
        <v>111.78</v>
      </c>
      <c r="I225" s="190">
        <f>ROUND(H225*ФОТ!$E$3,1)</f>
        <v>162.1</v>
      </c>
      <c r="J225" s="190">
        <f t="shared" si="6"/>
        <v>145.09</v>
      </c>
    </row>
    <row r="226" spans="1:10" ht="18" customHeight="1" x14ac:dyDescent="0.2">
      <c r="A226" s="100" t="s">
        <v>1136</v>
      </c>
      <c r="B226" s="6" t="s">
        <v>1137</v>
      </c>
      <c r="C226" s="62" t="s">
        <v>3717</v>
      </c>
      <c r="D226" s="294" t="s">
        <v>2525</v>
      </c>
      <c r="E226" s="266">
        <f>VLOOKUP(D226,ФОТ!$B$3:$C$105,2,FALSE)</f>
        <v>131.12</v>
      </c>
      <c r="F226" s="257">
        <v>0.4</v>
      </c>
      <c r="G226" s="262">
        <f t="shared" si="5"/>
        <v>52.45</v>
      </c>
      <c r="H226" s="220">
        <f>ROUND(G226*ФОТ!$D$3,2)</f>
        <v>139.72999999999999</v>
      </c>
      <c r="I226" s="190">
        <f>ROUND(H226*ФОТ!$E$3,1)</f>
        <v>202.6</v>
      </c>
      <c r="J226" s="190">
        <f t="shared" si="6"/>
        <v>181.37</v>
      </c>
    </row>
    <row r="227" spans="1:10" ht="18" customHeight="1" x14ac:dyDescent="0.2">
      <c r="A227" s="100" t="s">
        <v>1138</v>
      </c>
      <c r="B227" s="6" t="s">
        <v>2266</v>
      </c>
      <c r="C227" s="62" t="s">
        <v>2219</v>
      </c>
      <c r="D227" s="294" t="s">
        <v>2525</v>
      </c>
      <c r="E227" s="266">
        <f>VLOOKUP(D227,ФОТ!$B$3:$C$105,2,FALSE)</f>
        <v>131.12</v>
      </c>
      <c r="F227" s="257">
        <v>0.55000000000000004</v>
      </c>
      <c r="G227" s="262">
        <f t="shared" si="5"/>
        <v>72.12</v>
      </c>
      <c r="H227" s="220">
        <f>ROUND(G227*ФОТ!$D$3,2)</f>
        <v>192.13</v>
      </c>
      <c r="I227" s="190">
        <f>ROUND(H227*ФОТ!$E$3,1)</f>
        <v>278.60000000000002</v>
      </c>
      <c r="J227" s="190">
        <f t="shared" si="6"/>
        <v>249.38</v>
      </c>
    </row>
    <row r="228" spans="1:10" ht="18" customHeight="1" x14ac:dyDescent="0.2">
      <c r="A228" s="100" t="s">
        <v>2267</v>
      </c>
      <c r="B228" s="6" t="s">
        <v>1098</v>
      </c>
      <c r="C228" s="62" t="s">
        <v>2219</v>
      </c>
      <c r="D228" s="294" t="s">
        <v>2525</v>
      </c>
      <c r="E228" s="266">
        <f>VLOOKUP(D228,ФОТ!$B$3:$C$105,2,FALSE)</f>
        <v>131.12</v>
      </c>
      <c r="F228" s="257">
        <v>0.75</v>
      </c>
      <c r="G228" s="262">
        <f t="shared" si="5"/>
        <v>98.34</v>
      </c>
      <c r="H228" s="220">
        <f>ROUND(G228*ФОТ!$D$3,2)</f>
        <v>261.98</v>
      </c>
      <c r="I228" s="190">
        <f>ROUND(H228*ФОТ!$E$3,1)</f>
        <v>379.9</v>
      </c>
      <c r="J228" s="190">
        <f t="shared" si="6"/>
        <v>340.05</v>
      </c>
    </row>
    <row r="229" spans="1:10" ht="18" customHeight="1" x14ac:dyDescent="0.2">
      <c r="A229" s="100" t="s">
        <v>1099</v>
      </c>
      <c r="B229" s="6" t="s">
        <v>1100</v>
      </c>
      <c r="C229" s="62" t="s">
        <v>2219</v>
      </c>
      <c r="D229" s="294" t="s">
        <v>2525</v>
      </c>
      <c r="E229" s="266">
        <f>VLOOKUP(D229,ФОТ!$B$3:$C$105,2,FALSE)</f>
        <v>131.12</v>
      </c>
      <c r="F229" s="257">
        <v>0.25</v>
      </c>
      <c r="G229" s="262">
        <f t="shared" si="5"/>
        <v>32.78</v>
      </c>
      <c r="H229" s="220">
        <f>ROUND(G229*ФОТ!$D$3,2)</f>
        <v>87.33</v>
      </c>
      <c r="I229" s="190">
        <f>ROUND(H229*ФОТ!$E$3,1)</f>
        <v>126.6</v>
      </c>
      <c r="J229" s="190">
        <f t="shared" si="6"/>
        <v>113.35</v>
      </c>
    </row>
    <row r="230" spans="1:10" ht="18" customHeight="1" x14ac:dyDescent="0.2">
      <c r="A230" s="100" t="s">
        <v>1101</v>
      </c>
      <c r="B230" s="6" t="s">
        <v>1102</v>
      </c>
      <c r="C230" s="62" t="s">
        <v>3717</v>
      </c>
      <c r="D230" s="294" t="s">
        <v>2525</v>
      </c>
      <c r="E230" s="266">
        <f>VLOOKUP(D230,ФОТ!$B$3:$C$105,2,FALSE)</f>
        <v>131.12</v>
      </c>
      <c r="F230" s="257">
        <v>1.25</v>
      </c>
      <c r="G230" s="262">
        <f t="shared" si="5"/>
        <v>163.9</v>
      </c>
      <c r="H230" s="220">
        <f>ROUND(G230*ФОТ!$D$3,2)</f>
        <v>436.63</v>
      </c>
      <c r="I230" s="190">
        <f>ROUND(H230*ФОТ!$E$3,1)</f>
        <v>633.1</v>
      </c>
      <c r="J230" s="190">
        <f t="shared" si="6"/>
        <v>566.75</v>
      </c>
    </row>
    <row r="231" spans="1:10" ht="18" customHeight="1" x14ac:dyDescent="0.2">
      <c r="A231" s="100" t="s">
        <v>1103</v>
      </c>
      <c r="B231" s="6" t="s">
        <v>1104</v>
      </c>
      <c r="C231" s="62" t="s">
        <v>3504</v>
      </c>
      <c r="D231" s="294" t="s">
        <v>2525</v>
      </c>
      <c r="E231" s="266">
        <f>VLOOKUP(D231,ФОТ!$B$3:$C$105,2,FALSE)</f>
        <v>131.12</v>
      </c>
      <c r="F231" s="257">
        <v>0.8</v>
      </c>
      <c r="G231" s="262">
        <f t="shared" si="5"/>
        <v>104.9</v>
      </c>
      <c r="H231" s="220">
        <f>ROUND(G231*ФОТ!$D$3,2)</f>
        <v>279.45</v>
      </c>
      <c r="I231" s="190">
        <f>ROUND(H231*ФОТ!$E$3,1)</f>
        <v>405.2</v>
      </c>
      <c r="J231" s="190">
        <f t="shared" si="6"/>
        <v>362.73</v>
      </c>
    </row>
    <row r="232" spans="1:10" ht="18" customHeight="1" x14ac:dyDescent="0.2">
      <c r="A232" s="100" t="s">
        <v>1105</v>
      </c>
      <c r="B232" s="6" t="s">
        <v>1106</v>
      </c>
      <c r="C232" s="62" t="s">
        <v>3717</v>
      </c>
      <c r="D232" s="294" t="s">
        <v>2525</v>
      </c>
      <c r="E232" s="266">
        <f>VLOOKUP(D232,ФОТ!$B$3:$C$105,2,FALSE)</f>
        <v>131.12</v>
      </c>
      <c r="F232" s="257">
        <v>1</v>
      </c>
      <c r="G232" s="262">
        <f t="shared" si="5"/>
        <v>131.12</v>
      </c>
      <c r="H232" s="220">
        <f>ROUND(G232*ФОТ!$D$3,2)</f>
        <v>349.3</v>
      </c>
      <c r="I232" s="190">
        <f>ROUND(H232*ФОТ!$E$3,1)</f>
        <v>506.5</v>
      </c>
      <c r="J232" s="190">
        <f t="shared" si="6"/>
        <v>453.39</v>
      </c>
    </row>
    <row r="233" spans="1:10" ht="18" customHeight="1" x14ac:dyDescent="0.2">
      <c r="A233" s="100" t="s">
        <v>1107</v>
      </c>
      <c r="B233" s="6" t="s">
        <v>1108</v>
      </c>
      <c r="C233" s="62"/>
      <c r="D233" s="153"/>
      <c r="E233" s="255"/>
      <c r="F233" s="257"/>
      <c r="G233" s="255"/>
      <c r="H233" s="334"/>
      <c r="I233" s="195"/>
      <c r="J233" s="190"/>
    </row>
    <row r="234" spans="1:10" x14ac:dyDescent="0.2">
      <c r="A234" s="100"/>
      <c r="B234" s="6" t="s">
        <v>1109</v>
      </c>
      <c r="C234" s="62" t="s">
        <v>2219</v>
      </c>
      <c r="D234" s="294" t="s">
        <v>2525</v>
      </c>
      <c r="E234" s="266">
        <f>VLOOKUP(D234,ФОТ!$B$3:$C$105,2,FALSE)</f>
        <v>131.12</v>
      </c>
      <c r="F234" s="257">
        <v>0.5</v>
      </c>
      <c r="G234" s="262">
        <f>ROUND(E234*F234,2)</f>
        <v>65.56</v>
      </c>
      <c r="H234" s="220">
        <f>ROUND(G234*ФОТ!$D$3,2)</f>
        <v>174.65</v>
      </c>
      <c r="I234" s="190">
        <f>ROUND(H234*ФОТ!$E$3,1)</f>
        <v>253.2</v>
      </c>
      <c r="J234" s="190">
        <f t="shared" si="6"/>
        <v>226.7</v>
      </c>
    </row>
    <row r="235" spans="1:10" ht="18" customHeight="1" x14ac:dyDescent="0.2">
      <c r="A235" s="100" t="s">
        <v>1110</v>
      </c>
      <c r="B235" s="6" t="s">
        <v>2879</v>
      </c>
      <c r="C235" s="62" t="s">
        <v>2219</v>
      </c>
      <c r="D235" s="294" t="s">
        <v>2525</v>
      </c>
      <c r="E235" s="266">
        <f>VLOOKUP(D235,ФОТ!$B$3:$C$105,2,FALSE)</f>
        <v>131.12</v>
      </c>
      <c r="F235" s="257">
        <v>0.25</v>
      </c>
      <c r="G235" s="262">
        <f>ROUND(E235*F235,2)</f>
        <v>32.78</v>
      </c>
      <c r="H235" s="220">
        <f>ROUND(G235*ФОТ!$D$3,2)</f>
        <v>87.33</v>
      </c>
      <c r="I235" s="190">
        <f>ROUND(H235*ФОТ!$E$3,1)</f>
        <v>126.6</v>
      </c>
      <c r="J235" s="190">
        <f t="shared" si="6"/>
        <v>113.35</v>
      </c>
    </row>
    <row r="236" spans="1:10" ht="18" customHeight="1" x14ac:dyDescent="0.2">
      <c r="A236" s="100" t="s">
        <v>2880</v>
      </c>
      <c r="B236" s="6" t="s">
        <v>2881</v>
      </c>
      <c r="C236" s="62"/>
      <c r="D236" s="153"/>
      <c r="E236" s="255"/>
      <c r="F236" s="257"/>
      <c r="G236" s="255"/>
      <c r="H236" s="334"/>
      <c r="I236" s="195"/>
      <c r="J236" s="190"/>
    </row>
    <row r="237" spans="1:10" x14ac:dyDescent="0.2">
      <c r="A237" s="100"/>
      <c r="B237" s="6" t="s">
        <v>2882</v>
      </c>
      <c r="C237" s="62" t="s">
        <v>2219</v>
      </c>
      <c r="D237" s="294" t="s">
        <v>2525</v>
      </c>
      <c r="E237" s="266">
        <f>VLOOKUP(D237,ФОТ!$B$3:$C$105,2,FALSE)</f>
        <v>131.12</v>
      </c>
      <c r="F237" s="257">
        <v>0.42</v>
      </c>
      <c r="G237" s="262">
        <f>ROUND(E237*F237,2)</f>
        <v>55.07</v>
      </c>
      <c r="H237" s="220">
        <f>ROUND(G237*ФОТ!$D$3,2)</f>
        <v>146.71</v>
      </c>
      <c r="I237" s="190">
        <f>ROUND(H237*ФОТ!$E$3,1)</f>
        <v>212.7</v>
      </c>
      <c r="J237" s="190">
        <f t="shared" si="6"/>
        <v>190.43</v>
      </c>
    </row>
    <row r="238" spans="1:10" ht="18" customHeight="1" x14ac:dyDescent="0.2">
      <c r="A238" s="100" t="s">
        <v>2883</v>
      </c>
      <c r="B238" s="6" t="s">
        <v>2884</v>
      </c>
      <c r="C238" s="62" t="s">
        <v>2219</v>
      </c>
      <c r="D238" s="294" t="s">
        <v>2525</v>
      </c>
      <c r="E238" s="266">
        <f>VLOOKUP(D238,ФОТ!$B$3:$C$105,2,FALSE)</f>
        <v>131.12</v>
      </c>
      <c r="F238" s="257">
        <v>0.25</v>
      </c>
      <c r="G238" s="262">
        <f>ROUND(E238*F238,2)</f>
        <v>32.78</v>
      </c>
      <c r="H238" s="220">
        <f>ROUND(G238*ФОТ!$D$3,2)</f>
        <v>87.33</v>
      </c>
      <c r="I238" s="190">
        <f>ROUND(H238*ФОТ!$E$3,1)</f>
        <v>126.6</v>
      </c>
      <c r="J238" s="190">
        <f t="shared" si="6"/>
        <v>113.35</v>
      </c>
    </row>
    <row r="239" spans="1:10" ht="18" customHeight="1" x14ac:dyDescent="0.2">
      <c r="A239" s="100" t="s">
        <v>2885</v>
      </c>
      <c r="B239" s="6" t="s">
        <v>2886</v>
      </c>
      <c r="C239" s="62" t="s">
        <v>2219</v>
      </c>
      <c r="D239" s="294" t="s">
        <v>2525</v>
      </c>
      <c r="E239" s="266">
        <f>VLOOKUP(D239,ФОТ!$B$3:$C$105,2,FALSE)</f>
        <v>131.12</v>
      </c>
      <c r="F239" s="257">
        <v>0.5</v>
      </c>
      <c r="G239" s="262">
        <f>ROUND(E239*F239,2)</f>
        <v>65.56</v>
      </c>
      <c r="H239" s="220">
        <f>ROUND(G239*ФОТ!$D$3,2)</f>
        <v>174.65</v>
      </c>
      <c r="I239" s="190">
        <f>ROUND(H239*ФОТ!$E$3,1)</f>
        <v>253.2</v>
      </c>
      <c r="J239" s="190">
        <f t="shared" si="6"/>
        <v>226.7</v>
      </c>
    </row>
    <row r="240" spans="1:10" x14ac:dyDescent="0.2">
      <c r="A240" s="100"/>
      <c r="B240" s="6" t="s">
        <v>2887</v>
      </c>
      <c r="C240" s="62"/>
      <c r="D240" s="153"/>
      <c r="E240" s="255"/>
      <c r="F240" s="257"/>
      <c r="G240" s="255"/>
      <c r="H240" s="334"/>
      <c r="I240" s="195"/>
      <c r="J240" s="190"/>
    </row>
    <row r="241" spans="1:10" ht="18" customHeight="1" x14ac:dyDescent="0.2">
      <c r="A241" s="100" t="s">
        <v>2888</v>
      </c>
      <c r="B241" s="6" t="s">
        <v>2889</v>
      </c>
      <c r="C241" s="62" t="s">
        <v>2219</v>
      </c>
      <c r="D241" s="294" t="s">
        <v>2525</v>
      </c>
      <c r="E241" s="266">
        <f>VLOOKUP(D241,ФОТ!$B$3:$C$105,2,FALSE)</f>
        <v>131.12</v>
      </c>
      <c r="F241" s="257">
        <v>0.3</v>
      </c>
      <c r="G241" s="262">
        <f>ROUND(E241*F241,2)</f>
        <v>39.340000000000003</v>
      </c>
      <c r="H241" s="220">
        <f>ROUND(G241*ФОТ!$D$3,2)</f>
        <v>104.8</v>
      </c>
      <c r="I241" s="190">
        <f>ROUND(H241*ФОТ!$E$3,1)</f>
        <v>152</v>
      </c>
      <c r="J241" s="190">
        <f t="shared" si="6"/>
        <v>136.03</v>
      </c>
    </row>
    <row r="242" spans="1:10" ht="18" customHeight="1" x14ac:dyDescent="0.2">
      <c r="A242" s="100" t="s">
        <v>2890</v>
      </c>
      <c r="B242" s="6" t="s">
        <v>2891</v>
      </c>
      <c r="C242" s="62" t="s">
        <v>2219</v>
      </c>
      <c r="D242" s="294" t="s">
        <v>2525</v>
      </c>
      <c r="E242" s="266">
        <f>VLOOKUP(D242,ФОТ!$B$3:$C$105,2,FALSE)</f>
        <v>131.12</v>
      </c>
      <c r="F242" s="257">
        <v>0.25</v>
      </c>
      <c r="G242" s="262">
        <f>ROUND(E242*F242,2)</f>
        <v>32.78</v>
      </c>
      <c r="H242" s="220">
        <f>ROUND(G242*ФОТ!$D$3,2)</f>
        <v>87.33</v>
      </c>
      <c r="I242" s="190">
        <f>ROUND(H242*ФОТ!$E$3,1)</f>
        <v>126.6</v>
      </c>
      <c r="J242" s="190">
        <f t="shared" si="6"/>
        <v>113.35</v>
      </c>
    </row>
    <row r="243" spans="1:10" x14ac:dyDescent="0.2">
      <c r="A243" s="100"/>
      <c r="B243" s="6" t="s">
        <v>2892</v>
      </c>
      <c r="C243" s="62"/>
      <c r="D243" s="153"/>
      <c r="E243" s="255"/>
      <c r="F243" s="257"/>
      <c r="G243" s="255"/>
      <c r="H243" s="334"/>
      <c r="I243" s="195"/>
      <c r="J243" s="190"/>
    </row>
    <row r="244" spans="1:10" ht="18" customHeight="1" x14ac:dyDescent="0.2">
      <c r="A244" s="100" t="s">
        <v>2893</v>
      </c>
      <c r="B244" s="6" t="s">
        <v>2894</v>
      </c>
      <c r="C244" s="62" t="s">
        <v>2219</v>
      </c>
      <c r="D244" s="294" t="s">
        <v>2525</v>
      </c>
      <c r="E244" s="266">
        <f>VLOOKUP(D244,ФОТ!$B$3:$C$105,2,FALSE)</f>
        <v>131.12</v>
      </c>
      <c r="F244" s="257">
        <v>0.5</v>
      </c>
      <c r="G244" s="262">
        <f t="shared" ref="G244:G256" si="7">ROUND(E244*F244,2)</f>
        <v>65.56</v>
      </c>
      <c r="H244" s="220">
        <f>ROUND(G244*ФОТ!$D$3,2)</f>
        <v>174.65</v>
      </c>
      <c r="I244" s="190">
        <f>ROUND(H244*ФОТ!$E$3,1)</f>
        <v>253.2</v>
      </c>
      <c r="J244" s="190">
        <f t="shared" ref="J244:J307" si="8">H244*1.298</f>
        <v>226.7</v>
      </c>
    </row>
    <row r="245" spans="1:10" ht="18" customHeight="1" x14ac:dyDescent="0.2">
      <c r="A245" s="100" t="s">
        <v>2895</v>
      </c>
      <c r="B245" s="6" t="s">
        <v>2896</v>
      </c>
      <c r="C245" s="62" t="s">
        <v>2219</v>
      </c>
      <c r="D245" s="294" t="s">
        <v>2525</v>
      </c>
      <c r="E245" s="266">
        <f>VLOOKUP(D245,ФОТ!$B$3:$C$105,2,FALSE)</f>
        <v>131.12</v>
      </c>
      <c r="F245" s="257">
        <v>0.5</v>
      </c>
      <c r="G245" s="262">
        <f t="shared" si="7"/>
        <v>65.56</v>
      </c>
      <c r="H245" s="220">
        <f>ROUND(G245*ФОТ!$D$3,2)</f>
        <v>174.65</v>
      </c>
      <c r="I245" s="190">
        <f>ROUND(H245*ФОТ!$E$3,1)</f>
        <v>253.2</v>
      </c>
      <c r="J245" s="190">
        <f t="shared" si="8"/>
        <v>226.7</v>
      </c>
    </row>
    <row r="246" spans="1:10" ht="18" customHeight="1" x14ac:dyDescent="0.2">
      <c r="A246" s="100" t="s">
        <v>2897</v>
      </c>
      <c r="B246" s="6" t="s">
        <v>2898</v>
      </c>
      <c r="C246" s="62" t="s">
        <v>2219</v>
      </c>
      <c r="D246" s="294" t="s">
        <v>2525</v>
      </c>
      <c r="E246" s="266">
        <f>VLOOKUP(D246,ФОТ!$B$3:$C$105,2,FALSE)</f>
        <v>131.12</v>
      </c>
      <c r="F246" s="257">
        <v>0.91</v>
      </c>
      <c r="G246" s="262">
        <f t="shared" si="7"/>
        <v>119.32</v>
      </c>
      <c r="H246" s="220">
        <f>ROUND(G246*ФОТ!$D$3,2)</f>
        <v>317.87</v>
      </c>
      <c r="I246" s="190">
        <f>ROUND(H246*ФОТ!$E$3,1)</f>
        <v>460.9</v>
      </c>
      <c r="J246" s="190">
        <f t="shared" si="8"/>
        <v>412.6</v>
      </c>
    </row>
    <row r="247" spans="1:10" ht="18" customHeight="1" x14ac:dyDescent="0.2">
      <c r="A247" s="100" t="s">
        <v>2899</v>
      </c>
      <c r="B247" s="6" t="s">
        <v>2900</v>
      </c>
      <c r="C247" s="62" t="s">
        <v>2219</v>
      </c>
      <c r="D247" s="294" t="s">
        <v>2525</v>
      </c>
      <c r="E247" s="266">
        <f>VLOOKUP(D247,ФОТ!$B$3:$C$105,2,FALSE)</f>
        <v>131.12</v>
      </c>
      <c r="F247" s="257">
        <v>0.72</v>
      </c>
      <c r="G247" s="262">
        <f t="shared" si="7"/>
        <v>94.41</v>
      </c>
      <c r="H247" s="220">
        <f>ROUND(G247*ФОТ!$D$3,2)</f>
        <v>251.51</v>
      </c>
      <c r="I247" s="190">
        <f>ROUND(H247*ФОТ!$E$3,1)</f>
        <v>364.7</v>
      </c>
      <c r="J247" s="190">
        <f t="shared" si="8"/>
        <v>326.45999999999998</v>
      </c>
    </row>
    <row r="248" spans="1:10" ht="18" customHeight="1" x14ac:dyDescent="0.2">
      <c r="A248" s="100" t="s">
        <v>2901</v>
      </c>
      <c r="B248" s="6" t="s">
        <v>2902</v>
      </c>
      <c r="C248" s="62" t="s">
        <v>2219</v>
      </c>
      <c r="D248" s="294" t="s">
        <v>2525</v>
      </c>
      <c r="E248" s="266">
        <f>VLOOKUP(D248,ФОТ!$B$3:$C$105,2,FALSE)</f>
        <v>131.12</v>
      </c>
      <c r="F248" s="257">
        <v>0.42</v>
      </c>
      <c r="G248" s="262">
        <f t="shared" si="7"/>
        <v>55.07</v>
      </c>
      <c r="H248" s="220">
        <f>ROUND(G248*ФОТ!$D$3,2)</f>
        <v>146.71</v>
      </c>
      <c r="I248" s="190">
        <f>ROUND(H248*ФОТ!$E$3,1)</f>
        <v>212.7</v>
      </c>
      <c r="J248" s="190">
        <f t="shared" si="8"/>
        <v>190.43</v>
      </c>
    </row>
    <row r="249" spans="1:10" ht="18" customHeight="1" x14ac:dyDescent="0.2">
      <c r="A249" s="100" t="s">
        <v>2903</v>
      </c>
      <c r="B249" s="6" t="s">
        <v>2904</v>
      </c>
      <c r="C249" s="62" t="s">
        <v>3717</v>
      </c>
      <c r="D249" s="294" t="s">
        <v>2525</v>
      </c>
      <c r="E249" s="266">
        <f>VLOOKUP(D249,ФОТ!$B$3:$C$105,2,FALSE)</f>
        <v>131.12</v>
      </c>
      <c r="F249" s="257">
        <v>0.5</v>
      </c>
      <c r="G249" s="262">
        <f t="shared" si="7"/>
        <v>65.56</v>
      </c>
      <c r="H249" s="220">
        <f>ROUND(G249*ФОТ!$D$3,2)</f>
        <v>174.65</v>
      </c>
      <c r="I249" s="190">
        <f>ROUND(H249*ФОТ!$E$3,1)</f>
        <v>253.2</v>
      </c>
      <c r="J249" s="190">
        <f t="shared" si="8"/>
        <v>226.7</v>
      </c>
    </row>
    <row r="250" spans="1:10" ht="18" customHeight="1" x14ac:dyDescent="0.2">
      <c r="A250" s="100" t="s">
        <v>2905</v>
      </c>
      <c r="B250" s="6" t="s">
        <v>2906</v>
      </c>
      <c r="C250" s="62" t="s">
        <v>2219</v>
      </c>
      <c r="D250" s="294" t="s">
        <v>2525</v>
      </c>
      <c r="E250" s="266">
        <f>VLOOKUP(D250,ФОТ!$B$3:$C$105,2,FALSE)</f>
        <v>131.12</v>
      </c>
      <c r="F250" s="257">
        <v>2</v>
      </c>
      <c r="G250" s="262">
        <f t="shared" si="7"/>
        <v>262.24</v>
      </c>
      <c r="H250" s="220">
        <f>ROUND(G250*ФОТ!$D$3,2)</f>
        <v>698.61</v>
      </c>
      <c r="I250" s="190">
        <f>ROUND(H250*ФОТ!$E$3,1)</f>
        <v>1013</v>
      </c>
      <c r="J250" s="190">
        <f t="shared" si="8"/>
        <v>906.8</v>
      </c>
    </row>
    <row r="251" spans="1:10" ht="18" customHeight="1" x14ac:dyDescent="0.2">
      <c r="A251" s="100" t="s">
        <v>2907</v>
      </c>
      <c r="B251" s="6" t="s">
        <v>2908</v>
      </c>
      <c r="C251" s="62" t="s">
        <v>2219</v>
      </c>
      <c r="D251" s="294" t="s">
        <v>2525</v>
      </c>
      <c r="E251" s="266">
        <f>VLOOKUP(D251,ФОТ!$B$3:$C$105,2,FALSE)</f>
        <v>131.12</v>
      </c>
      <c r="F251" s="257">
        <v>2</v>
      </c>
      <c r="G251" s="262">
        <f t="shared" si="7"/>
        <v>262.24</v>
      </c>
      <c r="H251" s="220">
        <f>ROUND(G251*ФОТ!$D$3,2)</f>
        <v>698.61</v>
      </c>
      <c r="I251" s="190">
        <f>ROUND(H251*ФОТ!$E$3,1)</f>
        <v>1013</v>
      </c>
      <c r="J251" s="190">
        <f t="shared" si="8"/>
        <v>906.8</v>
      </c>
    </row>
    <row r="252" spans="1:10" ht="18" customHeight="1" x14ac:dyDescent="0.2">
      <c r="A252" s="100" t="s">
        <v>2909</v>
      </c>
      <c r="B252" s="6" t="s">
        <v>2910</v>
      </c>
      <c r="C252" s="62" t="s">
        <v>2219</v>
      </c>
      <c r="D252" s="294" t="s">
        <v>2525</v>
      </c>
      <c r="E252" s="266">
        <f>VLOOKUP(D252,ФОТ!$B$3:$C$105,2,FALSE)</f>
        <v>131.12</v>
      </c>
      <c r="F252" s="257">
        <v>0.35</v>
      </c>
      <c r="G252" s="262">
        <f t="shared" si="7"/>
        <v>45.89</v>
      </c>
      <c r="H252" s="220">
        <f>ROUND(G252*ФОТ!$D$3,2)</f>
        <v>122.25</v>
      </c>
      <c r="I252" s="190">
        <f>ROUND(H252*ФОТ!$E$3,1)</f>
        <v>177.3</v>
      </c>
      <c r="J252" s="190">
        <f t="shared" si="8"/>
        <v>158.68</v>
      </c>
    </row>
    <row r="253" spans="1:10" ht="18" customHeight="1" x14ac:dyDescent="0.2">
      <c r="A253" s="100" t="s">
        <v>2911</v>
      </c>
      <c r="B253" s="6" t="s">
        <v>2912</v>
      </c>
      <c r="C253" s="62" t="s">
        <v>2219</v>
      </c>
      <c r="D253" s="294" t="s">
        <v>2525</v>
      </c>
      <c r="E253" s="266">
        <f>VLOOKUP(D253,ФОТ!$B$3:$C$105,2,FALSE)</f>
        <v>131.12</v>
      </c>
      <c r="F253" s="257">
        <v>0.65</v>
      </c>
      <c r="G253" s="262">
        <f t="shared" si="7"/>
        <v>85.23</v>
      </c>
      <c r="H253" s="220">
        <f>ROUND(G253*ФОТ!$D$3,2)</f>
        <v>227.05</v>
      </c>
      <c r="I253" s="190">
        <f>ROUND(H253*ФОТ!$E$3,1)</f>
        <v>329.2</v>
      </c>
      <c r="J253" s="190">
        <f t="shared" si="8"/>
        <v>294.70999999999998</v>
      </c>
    </row>
    <row r="254" spans="1:10" ht="18" customHeight="1" x14ac:dyDescent="0.2">
      <c r="A254" s="100" t="s">
        <v>2913</v>
      </c>
      <c r="B254" s="6" t="s">
        <v>2395</v>
      </c>
      <c r="C254" s="62" t="s">
        <v>2219</v>
      </c>
      <c r="D254" s="294" t="s">
        <v>2525</v>
      </c>
      <c r="E254" s="266">
        <f>VLOOKUP(D254,ФОТ!$B$3:$C$105,2,FALSE)</f>
        <v>131.12</v>
      </c>
      <c r="F254" s="257">
        <v>1</v>
      </c>
      <c r="G254" s="262">
        <f t="shared" si="7"/>
        <v>131.12</v>
      </c>
      <c r="H254" s="220">
        <f>ROUND(G254*ФОТ!$D$3,2)</f>
        <v>349.3</v>
      </c>
      <c r="I254" s="190">
        <f>ROUND(H254*ФОТ!$E$3,1)</f>
        <v>506.5</v>
      </c>
      <c r="J254" s="190">
        <f t="shared" si="8"/>
        <v>453.39</v>
      </c>
    </row>
    <row r="255" spans="1:10" ht="18" customHeight="1" x14ac:dyDescent="0.2">
      <c r="A255" s="100" t="s">
        <v>2396</v>
      </c>
      <c r="B255" s="6" t="s">
        <v>2397</v>
      </c>
      <c r="C255" s="62" t="s">
        <v>2219</v>
      </c>
      <c r="D255" s="294" t="s">
        <v>2525</v>
      </c>
      <c r="E255" s="266">
        <f>VLOOKUP(D255,ФОТ!$B$3:$C$105,2,FALSE)</f>
        <v>131.12</v>
      </c>
      <c r="F255" s="257">
        <v>0.1</v>
      </c>
      <c r="G255" s="262">
        <f t="shared" si="7"/>
        <v>13.11</v>
      </c>
      <c r="H255" s="220">
        <f>ROUND(G255*ФОТ!$D$3,2)</f>
        <v>34.93</v>
      </c>
      <c r="I255" s="190">
        <f>ROUND(H255*ФОТ!$E$3,1)</f>
        <v>50.6</v>
      </c>
      <c r="J255" s="190">
        <f t="shared" si="8"/>
        <v>45.34</v>
      </c>
    </row>
    <row r="256" spans="1:10" ht="18" customHeight="1" x14ac:dyDescent="0.2">
      <c r="A256" s="100" t="s">
        <v>2398</v>
      </c>
      <c r="B256" s="6" t="s">
        <v>2399</v>
      </c>
      <c r="C256" s="62" t="s">
        <v>2219</v>
      </c>
      <c r="D256" s="294" t="s">
        <v>2525</v>
      </c>
      <c r="E256" s="266">
        <f>VLOOKUP(D256,ФОТ!$B$3:$C$105,2,FALSE)</f>
        <v>131.12</v>
      </c>
      <c r="F256" s="257">
        <v>0.66</v>
      </c>
      <c r="G256" s="262">
        <f t="shared" si="7"/>
        <v>86.54</v>
      </c>
      <c r="H256" s="220">
        <f>ROUND(G256*ФОТ!$D$3,2)</f>
        <v>230.54</v>
      </c>
      <c r="I256" s="190">
        <f>ROUND(H256*ФОТ!$E$3,1)</f>
        <v>334.3</v>
      </c>
      <c r="J256" s="190">
        <f t="shared" si="8"/>
        <v>299.24</v>
      </c>
    </row>
    <row r="257" spans="1:10" ht="22.5" customHeight="1" x14ac:dyDescent="0.2">
      <c r="A257" s="469" t="s">
        <v>2400</v>
      </c>
      <c r="B257" s="5"/>
      <c r="C257" s="62"/>
      <c r="D257" s="153"/>
      <c r="E257" s="255"/>
      <c r="F257" s="257"/>
      <c r="G257" s="255"/>
      <c r="H257" s="334"/>
      <c r="I257" s="195"/>
      <c r="J257" s="190"/>
    </row>
    <row r="258" spans="1:10" ht="15.75" customHeight="1" x14ac:dyDescent="0.2">
      <c r="A258" s="292"/>
      <c r="B258" s="471" t="s">
        <v>2401</v>
      </c>
      <c r="C258" s="62"/>
      <c r="D258" s="153"/>
      <c r="E258" s="255"/>
      <c r="F258" s="257"/>
      <c r="G258" s="255"/>
      <c r="H258" s="334"/>
      <c r="I258" s="195"/>
      <c r="J258" s="190"/>
    </row>
    <row r="259" spans="1:10" ht="20.25" customHeight="1" x14ac:dyDescent="0.2">
      <c r="A259" s="100" t="s">
        <v>2402</v>
      </c>
      <c r="B259" s="337" t="s">
        <v>2403</v>
      </c>
      <c r="C259" s="62"/>
      <c r="D259" s="153"/>
      <c r="E259" s="255"/>
      <c r="F259" s="257"/>
      <c r="G259" s="255"/>
      <c r="H259" s="334"/>
      <c r="I259" s="195"/>
      <c r="J259" s="190"/>
    </row>
    <row r="260" spans="1:10" x14ac:dyDescent="0.2">
      <c r="A260" s="100"/>
      <c r="B260" s="6" t="s">
        <v>2404</v>
      </c>
      <c r="C260" s="62" t="s">
        <v>3620</v>
      </c>
      <c r="D260" s="294" t="s">
        <v>2525</v>
      </c>
      <c r="E260" s="266">
        <f>VLOOKUP(D260,ФОТ!$B$3:$C$105,2,FALSE)</f>
        <v>131.12</v>
      </c>
      <c r="F260" s="257">
        <v>4.2</v>
      </c>
      <c r="G260" s="262">
        <f>ROUND(E260*F260,2)</f>
        <v>550.70000000000005</v>
      </c>
      <c r="H260" s="220">
        <f>ROUND(G260*ФОТ!$D$3,2)</f>
        <v>1467.06</v>
      </c>
      <c r="I260" s="190">
        <f>ROUND(H260*ФОТ!$E$3,1)</f>
        <v>2127.1999999999998</v>
      </c>
      <c r="J260" s="190">
        <f t="shared" si="8"/>
        <v>1904.24</v>
      </c>
    </row>
    <row r="261" spans="1:10" ht="18" customHeight="1" x14ac:dyDescent="0.2">
      <c r="A261" s="100" t="s">
        <v>2405</v>
      </c>
      <c r="B261" s="6" t="s">
        <v>2406</v>
      </c>
      <c r="C261" s="62" t="s">
        <v>2219</v>
      </c>
      <c r="D261" s="294" t="s">
        <v>2525</v>
      </c>
      <c r="E261" s="266">
        <f>VLOOKUP(D261,ФОТ!$B$3:$C$105,2,FALSE)</f>
        <v>131.12</v>
      </c>
      <c r="F261" s="257">
        <v>1.08</v>
      </c>
      <c r="G261" s="262">
        <f>ROUND(E261*F261,2)</f>
        <v>141.61000000000001</v>
      </c>
      <c r="H261" s="220">
        <f>ROUND(G261*ФОТ!$D$3,2)</f>
        <v>377.25</v>
      </c>
      <c r="I261" s="190">
        <f>ROUND(H261*ФОТ!$E$3,1)</f>
        <v>547</v>
      </c>
      <c r="J261" s="190">
        <f t="shared" si="8"/>
        <v>489.67</v>
      </c>
    </row>
    <row r="262" spans="1:10" ht="18" customHeight="1" x14ac:dyDescent="0.2">
      <c r="A262" s="100" t="s">
        <v>2407</v>
      </c>
      <c r="B262" s="57" t="s">
        <v>2408</v>
      </c>
      <c r="C262" s="62"/>
      <c r="D262" s="53"/>
      <c r="E262" s="255"/>
      <c r="F262" s="257"/>
      <c r="G262" s="255"/>
      <c r="H262" s="199"/>
      <c r="I262" s="195"/>
      <c r="J262" s="190"/>
    </row>
    <row r="263" spans="1:10" x14ac:dyDescent="0.2">
      <c r="A263" s="100"/>
      <c r="B263" s="57" t="s">
        <v>2409</v>
      </c>
      <c r="C263" s="62" t="s">
        <v>3504</v>
      </c>
      <c r="D263" s="294" t="s">
        <v>2524</v>
      </c>
      <c r="E263" s="266">
        <f>VLOOKUP(D263,ФОТ!$B$3:$C$105,2,FALSE)</f>
        <v>113.69</v>
      </c>
      <c r="F263" s="257">
        <v>0.96</v>
      </c>
      <c r="G263" s="262">
        <f t="shared" ref="G263:G268" si="9">ROUND(E263*F263,2)</f>
        <v>109.14</v>
      </c>
      <c r="H263" s="220">
        <f>ROUND(G263*ФОТ!$D$3,2)</f>
        <v>290.75</v>
      </c>
      <c r="I263" s="190">
        <f>ROUND(H263*ФОТ!$E$3,1)</f>
        <v>421.6</v>
      </c>
      <c r="J263" s="190">
        <f t="shared" si="8"/>
        <v>377.39</v>
      </c>
    </row>
    <row r="264" spans="1:10" ht="18" customHeight="1" x14ac:dyDescent="0.2">
      <c r="A264" s="100" t="s">
        <v>2410</v>
      </c>
      <c r="B264" s="6" t="s">
        <v>2411</v>
      </c>
      <c r="C264" s="62" t="s">
        <v>2219</v>
      </c>
      <c r="D264" s="294" t="s">
        <v>2525</v>
      </c>
      <c r="E264" s="266">
        <f>VLOOKUP(D264,ФОТ!$B$3:$C$105,2,FALSE)</f>
        <v>131.12</v>
      </c>
      <c r="F264" s="257">
        <v>2.8</v>
      </c>
      <c r="G264" s="262">
        <f t="shared" si="9"/>
        <v>367.14</v>
      </c>
      <c r="H264" s="220">
        <f>ROUND(G264*ФОТ!$D$3,2)</f>
        <v>978.06</v>
      </c>
      <c r="I264" s="190">
        <f>ROUND(H264*ФОТ!$E$3,1)</f>
        <v>1418.2</v>
      </c>
      <c r="J264" s="190">
        <f t="shared" si="8"/>
        <v>1269.52</v>
      </c>
    </row>
    <row r="265" spans="1:10" ht="18" customHeight="1" x14ac:dyDescent="0.2">
      <c r="A265" s="100" t="s">
        <v>2412</v>
      </c>
      <c r="B265" s="6" t="s">
        <v>2413</v>
      </c>
      <c r="C265" s="62" t="s">
        <v>2219</v>
      </c>
      <c r="D265" s="294" t="s">
        <v>2525</v>
      </c>
      <c r="E265" s="266">
        <f>VLOOKUP(D265,ФОТ!$B$3:$C$105,2,FALSE)</f>
        <v>131.12</v>
      </c>
      <c r="F265" s="257">
        <v>2.2599999999999998</v>
      </c>
      <c r="G265" s="262">
        <f t="shared" si="9"/>
        <v>296.33</v>
      </c>
      <c r="H265" s="220">
        <f>ROUND(G265*ФОТ!$D$3,2)</f>
        <v>789.42</v>
      </c>
      <c r="I265" s="190">
        <f>ROUND(H265*ФОТ!$E$3,1)</f>
        <v>1144.7</v>
      </c>
      <c r="J265" s="190">
        <f t="shared" si="8"/>
        <v>1024.67</v>
      </c>
    </row>
    <row r="266" spans="1:10" ht="18" customHeight="1" x14ac:dyDescent="0.2">
      <c r="A266" s="100" t="s">
        <v>2414</v>
      </c>
      <c r="B266" s="6" t="s">
        <v>2415</v>
      </c>
      <c r="C266" s="62" t="s">
        <v>2219</v>
      </c>
      <c r="D266" s="294" t="s">
        <v>2525</v>
      </c>
      <c r="E266" s="266">
        <f>VLOOKUP(D266,ФОТ!$B$3:$C$105,2,FALSE)</f>
        <v>131.12</v>
      </c>
      <c r="F266" s="257">
        <v>1.38</v>
      </c>
      <c r="G266" s="262">
        <f t="shared" si="9"/>
        <v>180.95</v>
      </c>
      <c r="H266" s="220">
        <f>ROUND(G266*ФОТ!$D$3,2)</f>
        <v>482.05</v>
      </c>
      <c r="I266" s="190">
        <f>ROUND(H266*ФОТ!$E$3,1)</f>
        <v>699</v>
      </c>
      <c r="J266" s="190">
        <f t="shared" si="8"/>
        <v>625.70000000000005</v>
      </c>
    </row>
    <row r="267" spans="1:10" ht="18" customHeight="1" x14ac:dyDescent="0.2">
      <c r="A267" s="100" t="s">
        <v>2416</v>
      </c>
      <c r="B267" s="6" t="s">
        <v>2417</v>
      </c>
      <c r="C267" s="62" t="s">
        <v>3508</v>
      </c>
      <c r="D267" s="294" t="s">
        <v>2525</v>
      </c>
      <c r="E267" s="266">
        <f>VLOOKUP(D267,ФОТ!$B$3:$C$105,2,FALSE)</f>
        <v>131.12</v>
      </c>
      <c r="F267" s="257">
        <v>0.77</v>
      </c>
      <c r="G267" s="262">
        <f t="shared" si="9"/>
        <v>100.96</v>
      </c>
      <c r="H267" s="220">
        <f>ROUND(G267*ФОТ!$D$3,2)</f>
        <v>268.95999999999998</v>
      </c>
      <c r="I267" s="190">
        <f>ROUND(H267*ФОТ!$E$3,1)</f>
        <v>390</v>
      </c>
      <c r="J267" s="190">
        <f t="shared" si="8"/>
        <v>349.11</v>
      </c>
    </row>
    <row r="268" spans="1:10" ht="18" customHeight="1" x14ac:dyDescent="0.2">
      <c r="A268" s="100" t="s">
        <v>2418</v>
      </c>
      <c r="B268" s="6" t="s">
        <v>2419</v>
      </c>
      <c r="C268" s="62" t="s">
        <v>2219</v>
      </c>
      <c r="D268" s="294" t="s">
        <v>2525</v>
      </c>
      <c r="E268" s="266">
        <f>VLOOKUP(D268,ФОТ!$B$3:$C$105,2,FALSE)</f>
        <v>131.12</v>
      </c>
      <c r="F268" s="257">
        <v>1.04</v>
      </c>
      <c r="G268" s="262">
        <f t="shared" si="9"/>
        <v>136.36000000000001</v>
      </c>
      <c r="H268" s="220">
        <f>ROUND(G268*ФОТ!$D$3,2)</f>
        <v>363.26</v>
      </c>
      <c r="I268" s="190">
        <f>ROUND(H268*ФОТ!$E$3,1)</f>
        <v>526.70000000000005</v>
      </c>
      <c r="J268" s="190">
        <f t="shared" si="8"/>
        <v>471.51</v>
      </c>
    </row>
    <row r="269" spans="1:10" ht="18" customHeight="1" x14ac:dyDescent="0.2">
      <c r="A269" s="100" t="s">
        <v>2420</v>
      </c>
      <c r="B269" s="6" t="s">
        <v>2421</v>
      </c>
      <c r="C269" s="62"/>
      <c r="D269" s="153"/>
      <c r="E269" s="255"/>
      <c r="F269" s="257"/>
      <c r="G269" s="255"/>
      <c r="H269" s="334"/>
      <c r="I269" s="195"/>
      <c r="J269" s="190"/>
    </row>
    <row r="270" spans="1:10" x14ac:dyDescent="0.2">
      <c r="A270" s="100"/>
      <c r="B270" s="6" t="s">
        <v>2422</v>
      </c>
      <c r="C270" s="62" t="s">
        <v>2219</v>
      </c>
      <c r="D270" s="294" t="s">
        <v>2525</v>
      </c>
      <c r="E270" s="266">
        <f>VLOOKUP(D270,ФОТ!$B$3:$C$105,2,FALSE)</f>
        <v>131.12</v>
      </c>
      <c r="F270" s="257">
        <v>0.96</v>
      </c>
      <c r="G270" s="262">
        <f t="shared" ref="G270:G299" si="10">ROUND(E270*F270,2)</f>
        <v>125.88</v>
      </c>
      <c r="H270" s="220">
        <f>ROUND(G270*ФОТ!$D$3,2)</f>
        <v>335.34</v>
      </c>
      <c r="I270" s="190">
        <f>ROUND(H270*ФОТ!$E$3,1)</f>
        <v>486.2</v>
      </c>
      <c r="J270" s="190">
        <f t="shared" si="8"/>
        <v>435.27</v>
      </c>
    </row>
    <row r="271" spans="1:10" ht="18" customHeight="1" x14ac:dyDescent="0.2">
      <c r="A271" s="100" t="s">
        <v>2423</v>
      </c>
      <c r="B271" s="6" t="s">
        <v>2424</v>
      </c>
      <c r="C271" s="62" t="s">
        <v>2219</v>
      </c>
      <c r="D271" s="294" t="s">
        <v>2525</v>
      </c>
      <c r="E271" s="266">
        <f>VLOOKUP(D271,ФОТ!$B$3:$C$105,2,FALSE)</f>
        <v>131.12</v>
      </c>
      <c r="F271" s="257">
        <v>1.68</v>
      </c>
      <c r="G271" s="262">
        <f t="shared" si="10"/>
        <v>220.28</v>
      </c>
      <c r="H271" s="220">
        <f>ROUND(G271*ФОТ!$D$3,2)</f>
        <v>586.83000000000004</v>
      </c>
      <c r="I271" s="190">
        <f>ROUND(H271*ФОТ!$E$3,1)</f>
        <v>850.9</v>
      </c>
      <c r="J271" s="190">
        <f t="shared" si="8"/>
        <v>761.71</v>
      </c>
    </row>
    <row r="272" spans="1:10" ht="18" customHeight="1" x14ac:dyDescent="0.2">
      <c r="A272" s="100" t="s">
        <v>2425</v>
      </c>
      <c r="B272" s="6" t="s">
        <v>2426</v>
      </c>
      <c r="C272" s="62" t="s">
        <v>633</v>
      </c>
      <c r="D272" s="294" t="s">
        <v>2525</v>
      </c>
      <c r="E272" s="266">
        <f>VLOOKUP(D272,ФОТ!$B$3:$C$105,2,FALSE)</f>
        <v>131.12</v>
      </c>
      <c r="F272" s="257">
        <v>0.34</v>
      </c>
      <c r="G272" s="262">
        <f t="shared" si="10"/>
        <v>44.58</v>
      </c>
      <c r="H272" s="220">
        <f>ROUND(G272*ФОТ!$D$3,2)</f>
        <v>118.76</v>
      </c>
      <c r="I272" s="190">
        <f>ROUND(H272*ФОТ!$E$3,1)</f>
        <v>172.2</v>
      </c>
      <c r="J272" s="190">
        <f t="shared" si="8"/>
        <v>154.15</v>
      </c>
    </row>
    <row r="273" spans="1:10" ht="18" customHeight="1" x14ac:dyDescent="0.2">
      <c r="A273" s="100" t="s">
        <v>2427</v>
      </c>
      <c r="B273" s="6" t="s">
        <v>2926</v>
      </c>
      <c r="C273" s="62" t="s">
        <v>2219</v>
      </c>
      <c r="D273" s="294" t="s">
        <v>2525</v>
      </c>
      <c r="E273" s="266">
        <f>VLOOKUP(D273,ФОТ!$B$3:$C$105,2,FALSE)</f>
        <v>131.12</v>
      </c>
      <c r="F273" s="257">
        <v>0.64</v>
      </c>
      <c r="G273" s="262">
        <f t="shared" si="10"/>
        <v>83.92</v>
      </c>
      <c r="H273" s="220">
        <f>ROUND(G273*ФОТ!$D$3,2)</f>
        <v>223.56</v>
      </c>
      <c r="I273" s="190">
        <f>ROUND(H273*ФОТ!$E$3,1)</f>
        <v>324.2</v>
      </c>
      <c r="J273" s="190">
        <f t="shared" si="8"/>
        <v>290.18</v>
      </c>
    </row>
    <row r="274" spans="1:10" ht="18" customHeight="1" x14ac:dyDescent="0.2">
      <c r="A274" s="100" t="s">
        <v>2927</v>
      </c>
      <c r="B274" s="6" t="s">
        <v>2928</v>
      </c>
      <c r="C274" s="62" t="s">
        <v>2219</v>
      </c>
      <c r="D274" s="294" t="s">
        <v>2525</v>
      </c>
      <c r="E274" s="266">
        <f>VLOOKUP(D274,ФОТ!$B$3:$C$105,2,FALSE)</f>
        <v>131.12</v>
      </c>
      <c r="F274" s="257">
        <v>0.78</v>
      </c>
      <c r="G274" s="262">
        <f t="shared" si="10"/>
        <v>102.27</v>
      </c>
      <c r="H274" s="220">
        <f>ROUND(G274*ФОТ!$D$3,2)</f>
        <v>272.45</v>
      </c>
      <c r="I274" s="190">
        <f>ROUND(H274*ФОТ!$E$3,1)</f>
        <v>395.1</v>
      </c>
      <c r="J274" s="190">
        <f t="shared" si="8"/>
        <v>353.64</v>
      </c>
    </row>
    <row r="275" spans="1:10" ht="18" customHeight="1" x14ac:dyDescent="0.2">
      <c r="A275" s="100" t="s">
        <v>2929</v>
      </c>
      <c r="B275" s="6" t="s">
        <v>1207</v>
      </c>
      <c r="C275" s="62" t="s">
        <v>2309</v>
      </c>
      <c r="D275" s="294" t="s">
        <v>2525</v>
      </c>
      <c r="E275" s="266">
        <f>VLOOKUP(D275,ФОТ!$B$3:$C$105,2,FALSE)</f>
        <v>131.12</v>
      </c>
      <c r="F275" s="257">
        <v>0.6</v>
      </c>
      <c r="G275" s="262">
        <f t="shared" si="10"/>
        <v>78.67</v>
      </c>
      <c r="H275" s="220">
        <f>ROUND(G275*ФОТ!$D$3,2)</f>
        <v>209.58</v>
      </c>
      <c r="I275" s="190">
        <f>ROUND(H275*ФОТ!$E$3,1)</f>
        <v>303.89999999999998</v>
      </c>
      <c r="J275" s="190">
        <f t="shared" si="8"/>
        <v>272.02999999999997</v>
      </c>
    </row>
    <row r="276" spans="1:10" ht="18" customHeight="1" x14ac:dyDescent="0.2">
      <c r="A276" s="100" t="s">
        <v>1208</v>
      </c>
      <c r="B276" s="6" t="s">
        <v>1209</v>
      </c>
      <c r="C276" s="62" t="s">
        <v>2309</v>
      </c>
      <c r="D276" s="294" t="s">
        <v>2525</v>
      </c>
      <c r="E276" s="266">
        <f>VLOOKUP(D276,ФОТ!$B$3:$C$105,2,FALSE)</f>
        <v>131.12</v>
      </c>
      <c r="F276" s="257">
        <v>0.5</v>
      </c>
      <c r="G276" s="262">
        <f t="shared" si="10"/>
        <v>65.56</v>
      </c>
      <c r="H276" s="220">
        <f>ROUND(G276*ФОТ!$D$3,2)</f>
        <v>174.65</v>
      </c>
      <c r="I276" s="190">
        <f>ROUND(H276*ФОТ!$E$3,1)</f>
        <v>253.2</v>
      </c>
      <c r="J276" s="190">
        <f t="shared" si="8"/>
        <v>226.7</v>
      </c>
    </row>
    <row r="277" spans="1:10" ht="18" customHeight="1" x14ac:dyDescent="0.2">
      <c r="A277" s="100" t="s">
        <v>1210</v>
      </c>
      <c r="B277" s="6" t="s">
        <v>1211</v>
      </c>
      <c r="C277" s="62" t="s">
        <v>2783</v>
      </c>
      <c r="D277" s="294" t="s">
        <v>2525</v>
      </c>
      <c r="E277" s="266">
        <f>VLOOKUP(D277,ФОТ!$B$3:$C$105,2,FALSE)</f>
        <v>131.12</v>
      </c>
      <c r="F277" s="257">
        <v>0.34</v>
      </c>
      <c r="G277" s="262">
        <f t="shared" si="10"/>
        <v>44.58</v>
      </c>
      <c r="H277" s="220">
        <f>ROUND(G277*ФОТ!$D$3,2)</f>
        <v>118.76</v>
      </c>
      <c r="I277" s="190">
        <f>ROUND(H277*ФОТ!$E$3,1)</f>
        <v>172.2</v>
      </c>
      <c r="J277" s="190">
        <f t="shared" si="8"/>
        <v>154.15</v>
      </c>
    </row>
    <row r="278" spans="1:10" ht="18" customHeight="1" x14ac:dyDescent="0.2">
      <c r="A278" s="100" t="s">
        <v>1212</v>
      </c>
      <c r="B278" s="337" t="s">
        <v>733</v>
      </c>
      <c r="C278" s="62" t="s">
        <v>734</v>
      </c>
      <c r="D278" s="294" t="s">
        <v>2525</v>
      </c>
      <c r="E278" s="266">
        <f>VLOOKUP(D278,ФОТ!$B$3:$C$105,2,FALSE)</f>
        <v>131.12</v>
      </c>
      <c r="F278" s="257">
        <v>2.5</v>
      </c>
      <c r="G278" s="262">
        <f t="shared" si="10"/>
        <v>327.8</v>
      </c>
      <c r="H278" s="220">
        <f>ROUND(G278*ФОТ!$D$3,2)</f>
        <v>873.26</v>
      </c>
      <c r="I278" s="190">
        <f>ROUND(H278*ФОТ!$E$3,1)</f>
        <v>1266.2</v>
      </c>
      <c r="J278" s="190">
        <f t="shared" si="8"/>
        <v>1133.49</v>
      </c>
    </row>
    <row r="279" spans="1:10" ht="18" customHeight="1" x14ac:dyDescent="0.2">
      <c r="A279" s="100" t="s">
        <v>735</v>
      </c>
      <c r="B279" s="6" t="s">
        <v>736</v>
      </c>
      <c r="C279" s="62" t="s">
        <v>998</v>
      </c>
      <c r="D279" s="294" t="s">
        <v>2525</v>
      </c>
      <c r="E279" s="266">
        <f>VLOOKUP(D279,ФОТ!$B$3:$C$105,2,FALSE)</f>
        <v>131.12</v>
      </c>
      <c r="F279" s="257">
        <v>1.04</v>
      </c>
      <c r="G279" s="262">
        <f t="shared" si="10"/>
        <v>136.36000000000001</v>
      </c>
      <c r="H279" s="220">
        <f>ROUND(G279*ФОТ!$D$3,2)</f>
        <v>363.26</v>
      </c>
      <c r="I279" s="190">
        <f>ROUND(H279*ФОТ!$E$3,1)</f>
        <v>526.70000000000005</v>
      </c>
      <c r="J279" s="190">
        <f t="shared" si="8"/>
        <v>471.51</v>
      </c>
    </row>
    <row r="280" spans="1:10" ht="18" customHeight="1" x14ac:dyDescent="0.2">
      <c r="A280" s="100" t="s">
        <v>737</v>
      </c>
      <c r="B280" s="6" t="s">
        <v>738</v>
      </c>
      <c r="C280" s="62" t="s">
        <v>2219</v>
      </c>
      <c r="D280" s="294" t="s">
        <v>2525</v>
      </c>
      <c r="E280" s="266">
        <f>VLOOKUP(D280,ФОТ!$B$3:$C$105,2,FALSE)</f>
        <v>131.12</v>
      </c>
      <c r="F280" s="257">
        <v>1.18</v>
      </c>
      <c r="G280" s="262">
        <f t="shared" si="10"/>
        <v>154.72</v>
      </c>
      <c r="H280" s="220">
        <f>ROUND(G280*ФОТ!$D$3,2)</f>
        <v>412.17</v>
      </c>
      <c r="I280" s="190">
        <f>ROUND(H280*ФОТ!$E$3,1)</f>
        <v>597.6</v>
      </c>
      <c r="J280" s="190">
        <f t="shared" si="8"/>
        <v>535</v>
      </c>
    </row>
    <row r="281" spans="1:10" ht="18" customHeight="1" x14ac:dyDescent="0.2">
      <c r="A281" s="100" t="s">
        <v>739</v>
      </c>
      <c r="B281" s="6" t="s">
        <v>740</v>
      </c>
      <c r="C281" s="62" t="s">
        <v>2219</v>
      </c>
      <c r="D281" s="294" t="s">
        <v>2525</v>
      </c>
      <c r="E281" s="266">
        <f>VLOOKUP(D281,ФОТ!$B$3:$C$105,2,FALSE)</f>
        <v>131.12</v>
      </c>
      <c r="F281" s="257">
        <v>1.02</v>
      </c>
      <c r="G281" s="262">
        <f t="shared" si="10"/>
        <v>133.74</v>
      </c>
      <c r="H281" s="220">
        <f>ROUND(G281*ФОТ!$D$3,2)</f>
        <v>356.28</v>
      </c>
      <c r="I281" s="190">
        <f>ROUND(H281*ФОТ!$E$3,1)</f>
        <v>516.6</v>
      </c>
      <c r="J281" s="190">
        <f t="shared" si="8"/>
        <v>462.45</v>
      </c>
    </row>
    <row r="282" spans="1:10" ht="18" customHeight="1" x14ac:dyDescent="0.2">
      <c r="A282" s="100" t="s">
        <v>741</v>
      </c>
      <c r="B282" s="6" t="s">
        <v>742</v>
      </c>
      <c r="C282" s="62" t="s">
        <v>1581</v>
      </c>
      <c r="D282" s="294" t="s">
        <v>2525</v>
      </c>
      <c r="E282" s="266">
        <f>VLOOKUP(D282,ФОТ!$B$3:$C$105,2,FALSE)</f>
        <v>131.12</v>
      </c>
      <c r="F282" s="257">
        <v>0.68</v>
      </c>
      <c r="G282" s="262">
        <f t="shared" si="10"/>
        <v>89.16</v>
      </c>
      <c r="H282" s="220">
        <f>ROUND(G282*ФОТ!$D$3,2)</f>
        <v>237.52</v>
      </c>
      <c r="I282" s="190">
        <f>ROUND(H282*ФОТ!$E$3,1)</f>
        <v>344.4</v>
      </c>
      <c r="J282" s="190">
        <f t="shared" si="8"/>
        <v>308.3</v>
      </c>
    </row>
    <row r="283" spans="1:10" ht="18" customHeight="1" x14ac:dyDescent="0.2">
      <c r="A283" s="100" t="s">
        <v>743</v>
      </c>
      <c r="B283" s="6" t="s">
        <v>39</v>
      </c>
      <c r="C283" s="62" t="s">
        <v>2219</v>
      </c>
      <c r="D283" s="294" t="s">
        <v>2525</v>
      </c>
      <c r="E283" s="266">
        <f>VLOOKUP(D283,ФОТ!$B$3:$C$105,2,FALSE)</f>
        <v>131.12</v>
      </c>
      <c r="F283" s="257">
        <v>0.54</v>
      </c>
      <c r="G283" s="262">
        <f t="shared" si="10"/>
        <v>70.8</v>
      </c>
      <c r="H283" s="220">
        <f>ROUND(G283*ФОТ!$D$3,2)</f>
        <v>188.61</v>
      </c>
      <c r="I283" s="190">
        <f>ROUND(H283*ФОТ!$E$3,1)</f>
        <v>273.5</v>
      </c>
      <c r="J283" s="190">
        <f t="shared" si="8"/>
        <v>244.82</v>
      </c>
    </row>
    <row r="284" spans="1:10" ht="18" customHeight="1" x14ac:dyDescent="0.2">
      <c r="A284" s="100" t="s">
        <v>40</v>
      </c>
      <c r="B284" s="6" t="s">
        <v>41</v>
      </c>
      <c r="C284" s="62" t="s">
        <v>3162</v>
      </c>
      <c r="D284" s="294" t="s">
        <v>2525</v>
      </c>
      <c r="E284" s="266">
        <f>VLOOKUP(D284,ФОТ!$B$3:$C$105,2,FALSE)</f>
        <v>131.12</v>
      </c>
      <c r="F284" s="257">
        <v>1.44</v>
      </c>
      <c r="G284" s="262">
        <f t="shared" si="10"/>
        <v>188.81</v>
      </c>
      <c r="H284" s="220">
        <f>ROUND(G284*ФОТ!$D$3,2)</f>
        <v>502.99</v>
      </c>
      <c r="I284" s="190">
        <f>ROUND(H284*ФОТ!$E$3,1)</f>
        <v>729.3</v>
      </c>
      <c r="J284" s="190">
        <f t="shared" si="8"/>
        <v>652.88</v>
      </c>
    </row>
    <row r="285" spans="1:10" ht="18" customHeight="1" x14ac:dyDescent="0.2">
      <c r="A285" s="100" t="s">
        <v>42</v>
      </c>
      <c r="B285" s="6" t="s">
        <v>43</v>
      </c>
      <c r="C285" s="62" t="s">
        <v>2219</v>
      </c>
      <c r="D285" s="294" t="s">
        <v>2525</v>
      </c>
      <c r="E285" s="266">
        <f>VLOOKUP(D285,ФОТ!$B$3:$C$105,2,FALSE)</f>
        <v>131.12</v>
      </c>
      <c r="F285" s="257">
        <v>0.66</v>
      </c>
      <c r="G285" s="262">
        <f t="shared" si="10"/>
        <v>86.54</v>
      </c>
      <c r="H285" s="220">
        <f>ROUND(G285*ФОТ!$D$3,2)</f>
        <v>230.54</v>
      </c>
      <c r="I285" s="190">
        <f>ROUND(H285*ФОТ!$E$3,1)</f>
        <v>334.3</v>
      </c>
      <c r="J285" s="190">
        <f t="shared" si="8"/>
        <v>299.24</v>
      </c>
    </row>
    <row r="286" spans="1:10" ht="18" customHeight="1" x14ac:dyDescent="0.2">
      <c r="A286" s="100" t="s">
        <v>44</v>
      </c>
      <c r="B286" s="6" t="s">
        <v>45</v>
      </c>
      <c r="C286" s="62" t="s">
        <v>46</v>
      </c>
      <c r="D286" s="294" t="s">
        <v>2525</v>
      </c>
      <c r="E286" s="266">
        <f>VLOOKUP(D286,ФОТ!$B$3:$C$105,2,FALSE)</f>
        <v>131.12</v>
      </c>
      <c r="F286" s="257">
        <v>0.32</v>
      </c>
      <c r="G286" s="262">
        <f t="shared" si="10"/>
        <v>41.96</v>
      </c>
      <c r="H286" s="220">
        <f>ROUND(G286*ФОТ!$D$3,2)</f>
        <v>111.78</v>
      </c>
      <c r="I286" s="190">
        <f>ROUND(H286*ФОТ!$E$3,1)</f>
        <v>162.1</v>
      </c>
      <c r="J286" s="190">
        <f t="shared" si="8"/>
        <v>145.09</v>
      </c>
    </row>
    <row r="287" spans="1:10" ht="18" customHeight="1" x14ac:dyDescent="0.2">
      <c r="A287" s="100" t="s">
        <v>47</v>
      </c>
      <c r="B287" s="6" t="s">
        <v>48</v>
      </c>
      <c r="C287" s="62" t="s">
        <v>2798</v>
      </c>
      <c r="D287" s="294" t="s">
        <v>2525</v>
      </c>
      <c r="E287" s="266">
        <f>VLOOKUP(D287,ФОТ!$B$3:$C$105,2,FALSE)</f>
        <v>131.12</v>
      </c>
      <c r="F287" s="257">
        <v>0.5</v>
      </c>
      <c r="G287" s="262">
        <f t="shared" si="10"/>
        <v>65.56</v>
      </c>
      <c r="H287" s="220">
        <f>ROUND(G287*ФОТ!$D$3,2)</f>
        <v>174.65</v>
      </c>
      <c r="I287" s="190">
        <f>ROUND(H287*ФОТ!$E$3,1)</f>
        <v>253.2</v>
      </c>
      <c r="J287" s="190">
        <f t="shared" si="8"/>
        <v>226.7</v>
      </c>
    </row>
    <row r="288" spans="1:10" ht="18" customHeight="1" x14ac:dyDescent="0.2">
      <c r="A288" s="100" t="s">
        <v>49</v>
      </c>
      <c r="B288" s="6" t="s">
        <v>3592</v>
      </c>
      <c r="C288" s="62" t="s">
        <v>3593</v>
      </c>
      <c r="D288" s="294" t="s">
        <v>2525</v>
      </c>
      <c r="E288" s="266">
        <f>VLOOKUP(D288,ФОТ!$B$3:$C$105,2,FALSE)</f>
        <v>131.12</v>
      </c>
      <c r="F288" s="257">
        <v>0.33</v>
      </c>
      <c r="G288" s="262">
        <f t="shared" si="10"/>
        <v>43.27</v>
      </c>
      <c r="H288" s="220">
        <f>ROUND(G288*ФОТ!$D$3,2)</f>
        <v>115.27</v>
      </c>
      <c r="I288" s="190">
        <f>ROUND(H288*ФОТ!$E$3,1)</f>
        <v>167.1</v>
      </c>
      <c r="J288" s="190">
        <f t="shared" si="8"/>
        <v>149.62</v>
      </c>
    </row>
    <row r="289" spans="1:10" ht="18" customHeight="1" x14ac:dyDescent="0.2">
      <c r="A289" s="100" t="s">
        <v>50</v>
      </c>
      <c r="B289" s="6" t="s">
        <v>3580</v>
      </c>
      <c r="C289" s="62" t="s">
        <v>2783</v>
      </c>
      <c r="D289" s="294" t="s">
        <v>2525</v>
      </c>
      <c r="E289" s="266">
        <f>VLOOKUP(D289,ФОТ!$B$3:$C$105,2,FALSE)</f>
        <v>131.12</v>
      </c>
      <c r="F289" s="257">
        <v>0.65</v>
      </c>
      <c r="G289" s="262">
        <f t="shared" si="10"/>
        <v>85.23</v>
      </c>
      <c r="H289" s="220">
        <f>ROUND(G289*ФОТ!$D$3,2)</f>
        <v>227.05</v>
      </c>
      <c r="I289" s="190">
        <f>ROUND(H289*ФОТ!$E$3,1)</f>
        <v>329.2</v>
      </c>
      <c r="J289" s="190">
        <f t="shared" si="8"/>
        <v>294.70999999999998</v>
      </c>
    </row>
    <row r="290" spans="1:10" ht="18" customHeight="1" x14ac:dyDescent="0.2">
      <c r="A290" s="100" t="s">
        <v>51</v>
      </c>
      <c r="B290" s="6" t="s">
        <v>52</v>
      </c>
      <c r="C290" s="62" t="s">
        <v>416</v>
      </c>
      <c r="D290" s="294" t="s">
        <v>2525</v>
      </c>
      <c r="E290" s="266">
        <f>VLOOKUP(D290,ФОТ!$B$3:$C$105,2,FALSE)</f>
        <v>131.12</v>
      </c>
      <c r="F290" s="257">
        <v>0.33</v>
      </c>
      <c r="G290" s="262">
        <f t="shared" si="10"/>
        <v>43.27</v>
      </c>
      <c r="H290" s="220">
        <f>ROUND(G290*ФОТ!$D$3,2)</f>
        <v>115.27</v>
      </c>
      <c r="I290" s="190">
        <f>ROUND(H290*ФОТ!$E$3,1)</f>
        <v>167.1</v>
      </c>
      <c r="J290" s="190">
        <f t="shared" si="8"/>
        <v>149.62</v>
      </c>
    </row>
    <row r="291" spans="1:10" ht="18" customHeight="1" x14ac:dyDescent="0.2">
      <c r="A291" s="100" t="s">
        <v>53</v>
      </c>
      <c r="B291" s="6" t="s">
        <v>54</v>
      </c>
      <c r="C291" s="62" t="s">
        <v>864</v>
      </c>
      <c r="D291" s="294" t="s">
        <v>2525</v>
      </c>
      <c r="E291" s="266">
        <f>VLOOKUP(D291,ФОТ!$B$3:$C$105,2,FALSE)</f>
        <v>131.12</v>
      </c>
      <c r="F291" s="257">
        <v>1.33</v>
      </c>
      <c r="G291" s="262">
        <f t="shared" si="10"/>
        <v>174.39</v>
      </c>
      <c r="H291" s="220">
        <f>ROUND(G291*ФОТ!$D$3,2)</f>
        <v>464.57</v>
      </c>
      <c r="I291" s="190">
        <f>ROUND(H291*ФОТ!$E$3,1)</f>
        <v>673.6</v>
      </c>
      <c r="J291" s="190">
        <f t="shared" si="8"/>
        <v>603.01</v>
      </c>
    </row>
    <row r="292" spans="1:10" ht="18" customHeight="1" x14ac:dyDescent="0.2">
      <c r="A292" s="100" t="s">
        <v>55</v>
      </c>
      <c r="B292" s="6" t="s">
        <v>56</v>
      </c>
      <c r="C292" s="62" t="s">
        <v>57</v>
      </c>
      <c r="D292" s="294" t="s">
        <v>2525</v>
      </c>
      <c r="E292" s="266">
        <f>VLOOKUP(D292,ФОТ!$B$3:$C$105,2,FALSE)</f>
        <v>131.12</v>
      </c>
      <c r="F292" s="257">
        <v>1.42</v>
      </c>
      <c r="G292" s="262">
        <f t="shared" si="10"/>
        <v>186.19</v>
      </c>
      <c r="H292" s="220">
        <f>ROUND(G292*ФОТ!$D$3,2)</f>
        <v>496.01</v>
      </c>
      <c r="I292" s="190">
        <f>ROUND(H292*ФОТ!$E$3,1)</f>
        <v>719.2</v>
      </c>
      <c r="J292" s="190">
        <f t="shared" si="8"/>
        <v>643.82000000000005</v>
      </c>
    </row>
    <row r="293" spans="1:10" ht="18" customHeight="1" x14ac:dyDescent="0.2">
      <c r="A293" s="100" t="s">
        <v>58</v>
      </c>
      <c r="B293" s="6" t="s">
        <v>59</v>
      </c>
      <c r="C293" s="62" t="s">
        <v>580</v>
      </c>
      <c r="D293" s="294" t="s">
        <v>2525</v>
      </c>
      <c r="E293" s="266">
        <f>VLOOKUP(D293,ФОТ!$B$3:$C$105,2,FALSE)</f>
        <v>131.12</v>
      </c>
      <c r="F293" s="257">
        <v>0.6</v>
      </c>
      <c r="G293" s="262">
        <f t="shared" si="10"/>
        <v>78.67</v>
      </c>
      <c r="H293" s="220">
        <f>ROUND(G293*ФОТ!$D$3,2)</f>
        <v>209.58</v>
      </c>
      <c r="I293" s="190">
        <f>ROUND(H293*ФОТ!$E$3,1)</f>
        <v>303.89999999999998</v>
      </c>
      <c r="J293" s="190">
        <f t="shared" si="8"/>
        <v>272.02999999999997</v>
      </c>
    </row>
    <row r="294" spans="1:10" ht="18" customHeight="1" x14ac:dyDescent="0.2">
      <c r="A294" s="100" t="s">
        <v>60</v>
      </c>
      <c r="B294" s="6" t="s">
        <v>61</v>
      </c>
      <c r="C294" s="62" t="s">
        <v>586</v>
      </c>
      <c r="D294" s="294" t="s">
        <v>2525</v>
      </c>
      <c r="E294" s="266">
        <f>VLOOKUP(D294,ФОТ!$B$3:$C$105,2,FALSE)</f>
        <v>131.12</v>
      </c>
      <c r="F294" s="257">
        <v>0.86</v>
      </c>
      <c r="G294" s="262">
        <f t="shared" si="10"/>
        <v>112.76</v>
      </c>
      <c r="H294" s="220">
        <f>ROUND(G294*ФОТ!$D$3,2)</f>
        <v>300.39</v>
      </c>
      <c r="I294" s="190">
        <f>ROUND(H294*ФОТ!$E$3,1)</f>
        <v>435.6</v>
      </c>
      <c r="J294" s="190">
        <f t="shared" si="8"/>
        <v>389.91</v>
      </c>
    </row>
    <row r="295" spans="1:10" ht="18" customHeight="1" x14ac:dyDescent="0.2">
      <c r="A295" s="100" t="s">
        <v>62</v>
      </c>
      <c r="B295" s="6" t="s">
        <v>63</v>
      </c>
      <c r="C295" s="62" t="s">
        <v>2798</v>
      </c>
      <c r="D295" s="294" t="s">
        <v>2525</v>
      </c>
      <c r="E295" s="266">
        <f>VLOOKUP(D295,ФОТ!$B$3:$C$105,2,FALSE)</f>
        <v>131.12</v>
      </c>
      <c r="F295" s="257">
        <v>1</v>
      </c>
      <c r="G295" s="262">
        <f t="shared" si="10"/>
        <v>131.12</v>
      </c>
      <c r="H295" s="220">
        <f>ROUND(G295*ФОТ!$D$3,2)</f>
        <v>349.3</v>
      </c>
      <c r="I295" s="190">
        <f>ROUND(H295*ФОТ!$E$3,1)</f>
        <v>506.5</v>
      </c>
      <c r="J295" s="190">
        <f t="shared" si="8"/>
        <v>453.39</v>
      </c>
    </row>
    <row r="296" spans="1:10" ht="18" customHeight="1" x14ac:dyDescent="0.2">
      <c r="A296" s="100" t="s">
        <v>64</v>
      </c>
      <c r="B296" s="6" t="s">
        <v>2813</v>
      </c>
      <c r="C296" s="62" t="s">
        <v>3717</v>
      </c>
      <c r="D296" s="294" t="s">
        <v>2525</v>
      </c>
      <c r="E296" s="266">
        <f>VLOOKUP(D296,ФОТ!$B$3:$C$105,2,FALSE)</f>
        <v>131.12</v>
      </c>
      <c r="F296" s="257">
        <v>1.5</v>
      </c>
      <c r="G296" s="262">
        <f t="shared" si="10"/>
        <v>196.68</v>
      </c>
      <c r="H296" s="220">
        <f>ROUND(G296*ФОТ!$D$3,2)</f>
        <v>523.96</v>
      </c>
      <c r="I296" s="190">
        <f>ROUND(H296*ФОТ!$E$3,1)</f>
        <v>759.7</v>
      </c>
      <c r="J296" s="190">
        <f t="shared" si="8"/>
        <v>680.1</v>
      </c>
    </row>
    <row r="297" spans="1:10" ht="18" customHeight="1" x14ac:dyDescent="0.2">
      <c r="A297" s="100" t="s">
        <v>65</v>
      </c>
      <c r="B297" s="6" t="s">
        <v>66</v>
      </c>
      <c r="C297" s="62" t="s">
        <v>2464</v>
      </c>
      <c r="D297" s="294" t="s">
        <v>2525</v>
      </c>
      <c r="E297" s="266">
        <f>VLOOKUP(D297,ФОТ!$B$3:$C$105,2,FALSE)</f>
        <v>131.12</v>
      </c>
      <c r="F297" s="257">
        <v>1.7</v>
      </c>
      <c r="G297" s="262">
        <f t="shared" si="10"/>
        <v>222.9</v>
      </c>
      <c r="H297" s="220">
        <f>ROUND(G297*ФОТ!$D$3,2)</f>
        <v>593.80999999999995</v>
      </c>
      <c r="I297" s="190">
        <f>ROUND(H297*ФОТ!$E$3,1)</f>
        <v>861</v>
      </c>
      <c r="J297" s="190">
        <f t="shared" si="8"/>
        <v>770.77</v>
      </c>
    </row>
    <row r="298" spans="1:10" ht="18" customHeight="1" x14ac:dyDescent="0.2">
      <c r="A298" s="100" t="s">
        <v>67</v>
      </c>
      <c r="B298" s="472" t="s">
        <v>68</v>
      </c>
      <c r="C298" s="62" t="s">
        <v>2219</v>
      </c>
      <c r="D298" s="294" t="s">
        <v>2525</v>
      </c>
      <c r="E298" s="266">
        <f>VLOOKUP(D298,ФОТ!$B$3:$C$105,2,FALSE)</f>
        <v>131.12</v>
      </c>
      <c r="F298" s="257">
        <v>1.3</v>
      </c>
      <c r="G298" s="262">
        <f t="shared" si="10"/>
        <v>170.46</v>
      </c>
      <c r="H298" s="220">
        <f>ROUND(G298*ФОТ!$D$3,2)</f>
        <v>454.11</v>
      </c>
      <c r="I298" s="190">
        <f>ROUND(H298*ФОТ!$E$3,1)</f>
        <v>658.5</v>
      </c>
      <c r="J298" s="190">
        <f t="shared" si="8"/>
        <v>589.42999999999995</v>
      </c>
    </row>
    <row r="299" spans="1:10" ht="18" customHeight="1" x14ac:dyDescent="0.2">
      <c r="A299" s="100" t="s">
        <v>69</v>
      </c>
      <c r="B299" s="6" t="s">
        <v>70</v>
      </c>
      <c r="C299" s="62" t="s">
        <v>3717</v>
      </c>
      <c r="D299" s="294" t="s">
        <v>2525</v>
      </c>
      <c r="E299" s="266">
        <f>VLOOKUP(D299,ФОТ!$B$3:$C$105,2,FALSE)</f>
        <v>131.12</v>
      </c>
      <c r="F299" s="257">
        <v>0.33</v>
      </c>
      <c r="G299" s="262">
        <f t="shared" si="10"/>
        <v>43.27</v>
      </c>
      <c r="H299" s="220">
        <f>ROUND(G299*ФОТ!$D$3,2)</f>
        <v>115.27</v>
      </c>
      <c r="I299" s="190">
        <f>ROUND(H299*ФОТ!$E$3,1)</f>
        <v>167.1</v>
      </c>
      <c r="J299" s="190">
        <f t="shared" si="8"/>
        <v>149.62</v>
      </c>
    </row>
    <row r="300" spans="1:10" ht="15.75" customHeight="1" x14ac:dyDescent="0.2">
      <c r="A300" s="100" t="s">
        <v>71</v>
      </c>
      <c r="B300" s="6" t="s">
        <v>72</v>
      </c>
      <c r="C300" s="62"/>
      <c r="D300" s="153"/>
      <c r="E300" s="255"/>
      <c r="F300" s="257"/>
      <c r="G300" s="255"/>
      <c r="H300" s="334"/>
      <c r="I300" s="195"/>
      <c r="J300" s="190"/>
    </row>
    <row r="301" spans="1:10" x14ac:dyDescent="0.2">
      <c r="A301" s="100"/>
      <c r="B301" s="6" t="s">
        <v>73</v>
      </c>
      <c r="C301" s="62" t="s">
        <v>2219</v>
      </c>
      <c r="D301" s="294" t="s">
        <v>2525</v>
      </c>
      <c r="E301" s="266">
        <f>VLOOKUP(D301,ФОТ!$B$3:$C$105,2,FALSE)</f>
        <v>131.12</v>
      </c>
      <c r="F301" s="257">
        <v>1.5</v>
      </c>
      <c r="G301" s="262">
        <f>ROUND(E301*F301,2)</f>
        <v>196.68</v>
      </c>
      <c r="H301" s="220">
        <f>ROUND(G301*ФОТ!$D$3,2)</f>
        <v>523.96</v>
      </c>
      <c r="I301" s="190">
        <f>ROUND(H301*ФОТ!$E$3,1)</f>
        <v>759.7</v>
      </c>
      <c r="J301" s="190">
        <f t="shared" si="8"/>
        <v>680.1</v>
      </c>
    </row>
    <row r="302" spans="1:10" ht="16.5" customHeight="1" x14ac:dyDescent="0.2">
      <c r="A302" s="100" t="s">
        <v>74</v>
      </c>
      <c r="B302" s="6" t="s">
        <v>1249</v>
      </c>
      <c r="C302" s="62"/>
      <c r="D302" s="153"/>
      <c r="E302" s="255"/>
      <c r="F302" s="257"/>
      <c r="G302" s="255"/>
      <c r="H302" s="334"/>
      <c r="I302" s="195"/>
      <c r="J302" s="190"/>
    </row>
    <row r="303" spans="1:10" x14ac:dyDescent="0.2">
      <c r="A303" s="100"/>
      <c r="B303" s="6" t="s">
        <v>1276</v>
      </c>
      <c r="C303" s="62" t="s">
        <v>2219</v>
      </c>
      <c r="D303" s="294" t="s">
        <v>2525</v>
      </c>
      <c r="E303" s="266">
        <f>VLOOKUP(D303,ФОТ!$B$3:$C$105,2,FALSE)</f>
        <v>131.12</v>
      </c>
      <c r="F303" s="257">
        <v>0.5</v>
      </c>
      <c r="G303" s="262">
        <f t="shared" ref="G303:G321" si="11">ROUND(E303*F303,2)</f>
        <v>65.56</v>
      </c>
      <c r="H303" s="220">
        <f>ROUND(G303*ФОТ!$D$3,2)</f>
        <v>174.65</v>
      </c>
      <c r="I303" s="190">
        <f>ROUND(H303*ФОТ!$E$3,1)</f>
        <v>253.2</v>
      </c>
      <c r="J303" s="190">
        <f t="shared" si="8"/>
        <v>226.7</v>
      </c>
    </row>
    <row r="304" spans="1:10" ht="18" customHeight="1" x14ac:dyDescent="0.2">
      <c r="A304" s="100" t="s">
        <v>3000</v>
      </c>
      <c r="B304" s="6" t="s">
        <v>3001</v>
      </c>
      <c r="C304" s="62" t="s">
        <v>3717</v>
      </c>
      <c r="D304" s="294" t="s">
        <v>2525</v>
      </c>
      <c r="E304" s="266">
        <f>VLOOKUP(D304,ФОТ!$B$3:$C$105,2,FALSE)</f>
        <v>131.12</v>
      </c>
      <c r="F304" s="257">
        <v>0.33</v>
      </c>
      <c r="G304" s="262">
        <f t="shared" si="11"/>
        <v>43.27</v>
      </c>
      <c r="H304" s="220">
        <f>ROUND(G304*ФОТ!$D$3,2)</f>
        <v>115.27</v>
      </c>
      <c r="I304" s="190">
        <f>ROUND(H304*ФОТ!$E$3,1)</f>
        <v>167.1</v>
      </c>
      <c r="J304" s="190">
        <f t="shared" si="8"/>
        <v>149.62</v>
      </c>
    </row>
    <row r="305" spans="1:10" ht="18" customHeight="1" x14ac:dyDescent="0.2">
      <c r="A305" s="100" t="s">
        <v>3002</v>
      </c>
      <c r="B305" s="6" t="s">
        <v>3003</v>
      </c>
      <c r="C305" s="62" t="s">
        <v>2219</v>
      </c>
      <c r="D305" s="294" t="s">
        <v>2525</v>
      </c>
      <c r="E305" s="266">
        <f>VLOOKUP(D305,ФОТ!$B$3:$C$105,2,FALSE)</f>
        <v>131.12</v>
      </c>
      <c r="F305" s="257">
        <v>1.5</v>
      </c>
      <c r="G305" s="262">
        <f t="shared" si="11"/>
        <v>196.68</v>
      </c>
      <c r="H305" s="220">
        <f>ROUND(G305*ФОТ!$D$3,2)</f>
        <v>523.96</v>
      </c>
      <c r="I305" s="190">
        <f>ROUND(H305*ФОТ!$E$3,1)</f>
        <v>759.7</v>
      </c>
      <c r="J305" s="190">
        <f t="shared" si="8"/>
        <v>680.1</v>
      </c>
    </row>
    <row r="306" spans="1:10" ht="18" customHeight="1" x14ac:dyDescent="0.2">
      <c r="A306" s="100" t="s">
        <v>3004</v>
      </c>
      <c r="B306" s="6" t="s">
        <v>3005</v>
      </c>
      <c r="C306" s="62" t="s">
        <v>2219</v>
      </c>
      <c r="D306" s="294" t="s">
        <v>2525</v>
      </c>
      <c r="E306" s="266">
        <f>VLOOKUP(D306,ФОТ!$B$3:$C$105,2,FALSE)</f>
        <v>131.12</v>
      </c>
      <c r="F306" s="257">
        <v>1.03</v>
      </c>
      <c r="G306" s="262">
        <f t="shared" si="11"/>
        <v>135.05000000000001</v>
      </c>
      <c r="H306" s="220">
        <f>ROUND(G306*ФОТ!$D$3,2)</f>
        <v>359.77</v>
      </c>
      <c r="I306" s="190">
        <f>ROUND(H306*ФОТ!$E$3,1)</f>
        <v>521.70000000000005</v>
      </c>
      <c r="J306" s="190">
        <f t="shared" si="8"/>
        <v>466.98</v>
      </c>
    </row>
    <row r="307" spans="1:10" ht="18" customHeight="1" x14ac:dyDescent="0.2">
      <c r="A307" s="100" t="s">
        <v>3006</v>
      </c>
      <c r="B307" s="6" t="s">
        <v>1137</v>
      </c>
      <c r="C307" s="62" t="s">
        <v>2219</v>
      </c>
      <c r="D307" s="294" t="s">
        <v>2525</v>
      </c>
      <c r="E307" s="266">
        <f>VLOOKUP(D307,ФОТ!$B$3:$C$105,2,FALSE)</f>
        <v>131.12</v>
      </c>
      <c r="F307" s="257">
        <v>0.3</v>
      </c>
      <c r="G307" s="262">
        <f t="shared" si="11"/>
        <v>39.340000000000003</v>
      </c>
      <c r="H307" s="220">
        <f>ROUND(G307*ФОТ!$D$3,2)</f>
        <v>104.8</v>
      </c>
      <c r="I307" s="190">
        <f>ROUND(H307*ФОТ!$E$3,1)</f>
        <v>152</v>
      </c>
      <c r="J307" s="190">
        <f t="shared" si="8"/>
        <v>136.03</v>
      </c>
    </row>
    <row r="308" spans="1:10" ht="18" customHeight="1" x14ac:dyDescent="0.2">
      <c r="A308" s="100" t="s">
        <v>3007</v>
      </c>
      <c r="B308" s="6" t="s">
        <v>3008</v>
      </c>
      <c r="C308" s="62" t="s">
        <v>2219</v>
      </c>
      <c r="D308" s="294" t="s">
        <v>2525</v>
      </c>
      <c r="E308" s="266">
        <f>VLOOKUP(D308,ФОТ!$B$3:$C$105,2,FALSE)</f>
        <v>131.12</v>
      </c>
      <c r="F308" s="257">
        <v>0.64</v>
      </c>
      <c r="G308" s="262">
        <f t="shared" si="11"/>
        <v>83.92</v>
      </c>
      <c r="H308" s="220">
        <f>ROUND(G308*ФОТ!$D$3,2)</f>
        <v>223.56</v>
      </c>
      <c r="I308" s="190">
        <f>ROUND(H308*ФОТ!$E$3,1)</f>
        <v>324.2</v>
      </c>
      <c r="J308" s="190">
        <f t="shared" ref="J308:J371" si="12">H308*1.298</f>
        <v>290.18</v>
      </c>
    </row>
    <row r="309" spans="1:10" ht="18" customHeight="1" x14ac:dyDescent="0.2">
      <c r="A309" s="100" t="s">
        <v>3009</v>
      </c>
      <c r="B309" s="6" t="s">
        <v>2490</v>
      </c>
      <c r="C309" s="62" t="s">
        <v>2219</v>
      </c>
      <c r="D309" s="294" t="s">
        <v>2525</v>
      </c>
      <c r="E309" s="266">
        <f>VLOOKUP(D309,ФОТ!$B$3:$C$105,2,FALSE)</f>
        <v>131.12</v>
      </c>
      <c r="F309" s="257">
        <v>0.21</v>
      </c>
      <c r="G309" s="262">
        <f t="shared" si="11"/>
        <v>27.54</v>
      </c>
      <c r="H309" s="220">
        <f>ROUND(G309*ФОТ!$D$3,2)</f>
        <v>73.37</v>
      </c>
      <c r="I309" s="190">
        <f>ROUND(H309*ФОТ!$E$3,1)</f>
        <v>106.4</v>
      </c>
      <c r="J309" s="190">
        <f t="shared" si="12"/>
        <v>95.23</v>
      </c>
    </row>
    <row r="310" spans="1:10" ht="18" customHeight="1" x14ac:dyDescent="0.2">
      <c r="A310" s="100" t="s">
        <v>2491</v>
      </c>
      <c r="B310" s="6" t="s">
        <v>1279</v>
      </c>
      <c r="C310" s="62" t="s">
        <v>2219</v>
      </c>
      <c r="D310" s="294" t="s">
        <v>2525</v>
      </c>
      <c r="E310" s="266">
        <f>VLOOKUP(D310,ФОТ!$B$3:$C$105,2,FALSE)</f>
        <v>131.12</v>
      </c>
      <c r="F310" s="257">
        <v>0.6</v>
      </c>
      <c r="G310" s="262">
        <f t="shared" si="11"/>
        <v>78.67</v>
      </c>
      <c r="H310" s="220">
        <f>ROUND(G310*ФОТ!$D$3,2)</f>
        <v>209.58</v>
      </c>
      <c r="I310" s="190">
        <f>ROUND(H310*ФОТ!$E$3,1)</f>
        <v>303.89999999999998</v>
      </c>
      <c r="J310" s="190">
        <f t="shared" si="12"/>
        <v>272.02999999999997</v>
      </c>
    </row>
    <row r="311" spans="1:10" ht="18" customHeight="1" x14ac:dyDescent="0.2">
      <c r="A311" s="100" t="s">
        <v>1280</v>
      </c>
      <c r="B311" s="6" t="s">
        <v>1281</v>
      </c>
      <c r="C311" s="62" t="s">
        <v>2219</v>
      </c>
      <c r="D311" s="294" t="s">
        <v>2525</v>
      </c>
      <c r="E311" s="266">
        <f>VLOOKUP(D311,ФОТ!$B$3:$C$105,2,FALSE)</f>
        <v>131.12</v>
      </c>
      <c r="F311" s="257">
        <v>0.7</v>
      </c>
      <c r="G311" s="262">
        <f t="shared" si="11"/>
        <v>91.78</v>
      </c>
      <c r="H311" s="220">
        <f>ROUND(G311*ФОТ!$D$3,2)</f>
        <v>244.5</v>
      </c>
      <c r="I311" s="190">
        <f>ROUND(H311*ФОТ!$E$3,1)</f>
        <v>354.5</v>
      </c>
      <c r="J311" s="190">
        <f t="shared" si="12"/>
        <v>317.36</v>
      </c>
    </row>
    <row r="312" spans="1:10" ht="18" customHeight="1" x14ac:dyDescent="0.2">
      <c r="A312" s="100" t="s">
        <v>1282</v>
      </c>
      <c r="B312" s="6" t="s">
        <v>1283</v>
      </c>
      <c r="C312" s="62" t="s">
        <v>2219</v>
      </c>
      <c r="D312" s="294" t="s">
        <v>2525</v>
      </c>
      <c r="E312" s="266">
        <f>VLOOKUP(D312,ФОТ!$B$3:$C$105,2,FALSE)</f>
        <v>131.12</v>
      </c>
      <c r="F312" s="257">
        <v>0.62</v>
      </c>
      <c r="G312" s="262">
        <f t="shared" si="11"/>
        <v>81.290000000000006</v>
      </c>
      <c r="H312" s="220">
        <f>ROUND(G312*ФОТ!$D$3,2)</f>
        <v>216.56</v>
      </c>
      <c r="I312" s="190">
        <f>ROUND(H312*ФОТ!$E$3,1)</f>
        <v>314</v>
      </c>
      <c r="J312" s="190">
        <f t="shared" si="12"/>
        <v>281.08999999999997</v>
      </c>
    </row>
    <row r="313" spans="1:10" ht="18" customHeight="1" x14ac:dyDescent="0.2">
      <c r="A313" s="100" t="s">
        <v>1284</v>
      </c>
      <c r="B313" s="6" t="s">
        <v>1285</v>
      </c>
      <c r="C313" s="62" t="s">
        <v>2219</v>
      </c>
      <c r="D313" s="294" t="s">
        <v>2525</v>
      </c>
      <c r="E313" s="266">
        <f>VLOOKUP(D313,ФОТ!$B$3:$C$105,2,FALSE)</f>
        <v>131.12</v>
      </c>
      <c r="F313" s="257">
        <v>0.35</v>
      </c>
      <c r="G313" s="262">
        <f t="shared" si="11"/>
        <v>45.89</v>
      </c>
      <c r="H313" s="220">
        <f>ROUND(G313*ФОТ!$D$3,2)</f>
        <v>122.25</v>
      </c>
      <c r="I313" s="190">
        <f>ROUND(H313*ФОТ!$E$3,1)</f>
        <v>177.3</v>
      </c>
      <c r="J313" s="190">
        <f t="shared" si="12"/>
        <v>158.68</v>
      </c>
    </row>
    <row r="314" spans="1:10" ht="18" customHeight="1" x14ac:dyDescent="0.2">
      <c r="A314" s="100" t="s">
        <v>1286</v>
      </c>
      <c r="B314" s="6" t="s">
        <v>1287</v>
      </c>
      <c r="C314" s="62" t="s">
        <v>2219</v>
      </c>
      <c r="D314" s="294" t="s">
        <v>2525</v>
      </c>
      <c r="E314" s="266">
        <f>VLOOKUP(D314,ФОТ!$B$3:$C$105,2,FALSE)</f>
        <v>131.12</v>
      </c>
      <c r="F314" s="257">
        <v>0.25</v>
      </c>
      <c r="G314" s="262">
        <f t="shared" si="11"/>
        <v>32.78</v>
      </c>
      <c r="H314" s="220">
        <f>ROUND(G314*ФОТ!$D$3,2)</f>
        <v>87.33</v>
      </c>
      <c r="I314" s="190">
        <f>ROUND(H314*ФОТ!$E$3,1)</f>
        <v>126.6</v>
      </c>
      <c r="J314" s="190">
        <f t="shared" si="12"/>
        <v>113.35</v>
      </c>
    </row>
    <row r="315" spans="1:10" ht="18" customHeight="1" x14ac:dyDescent="0.2">
      <c r="A315" s="100" t="s">
        <v>1288</v>
      </c>
      <c r="B315" s="6" t="s">
        <v>1289</v>
      </c>
      <c r="C315" s="62" t="s">
        <v>2219</v>
      </c>
      <c r="D315" s="294" t="s">
        <v>2525</v>
      </c>
      <c r="E315" s="266">
        <f>VLOOKUP(D315,ФОТ!$B$3:$C$105,2,FALSE)</f>
        <v>131.12</v>
      </c>
      <c r="F315" s="257">
        <v>0.26</v>
      </c>
      <c r="G315" s="262">
        <f t="shared" si="11"/>
        <v>34.090000000000003</v>
      </c>
      <c r="H315" s="220">
        <f>ROUND(G315*ФОТ!$D$3,2)</f>
        <v>90.82</v>
      </c>
      <c r="I315" s="190">
        <f>ROUND(H315*ФОТ!$E$3,1)</f>
        <v>131.69999999999999</v>
      </c>
      <c r="J315" s="190">
        <f t="shared" si="12"/>
        <v>117.88</v>
      </c>
    </row>
    <row r="316" spans="1:10" ht="18" customHeight="1" x14ac:dyDescent="0.2">
      <c r="A316" s="100" t="s">
        <v>1290</v>
      </c>
      <c r="B316" s="6" t="s">
        <v>1291</v>
      </c>
      <c r="C316" s="62" t="s">
        <v>2219</v>
      </c>
      <c r="D316" s="294" t="s">
        <v>2525</v>
      </c>
      <c r="E316" s="266">
        <f>VLOOKUP(D316,ФОТ!$B$3:$C$105,2,FALSE)</f>
        <v>131.12</v>
      </c>
      <c r="F316" s="257">
        <v>0.8</v>
      </c>
      <c r="G316" s="262">
        <f t="shared" si="11"/>
        <v>104.9</v>
      </c>
      <c r="H316" s="220">
        <f>ROUND(G316*ФОТ!$D$3,2)</f>
        <v>279.45</v>
      </c>
      <c r="I316" s="190">
        <f>ROUND(H316*ФОТ!$E$3,1)</f>
        <v>405.2</v>
      </c>
      <c r="J316" s="190">
        <f t="shared" si="12"/>
        <v>362.73</v>
      </c>
    </row>
    <row r="317" spans="1:10" ht="18" customHeight="1" x14ac:dyDescent="0.2">
      <c r="A317" s="100" t="s">
        <v>1292</v>
      </c>
      <c r="B317" s="6" t="s">
        <v>1293</v>
      </c>
      <c r="C317" s="62" t="s">
        <v>2219</v>
      </c>
      <c r="D317" s="294" t="s">
        <v>2525</v>
      </c>
      <c r="E317" s="266">
        <f>VLOOKUP(D317,ФОТ!$B$3:$C$105,2,FALSE)</f>
        <v>131.12</v>
      </c>
      <c r="F317" s="257">
        <v>1.5</v>
      </c>
      <c r="G317" s="262">
        <f t="shared" si="11"/>
        <v>196.68</v>
      </c>
      <c r="H317" s="220">
        <f>ROUND(G317*ФОТ!$D$3,2)</f>
        <v>523.96</v>
      </c>
      <c r="I317" s="190">
        <f>ROUND(H317*ФОТ!$E$3,1)</f>
        <v>759.7</v>
      </c>
      <c r="J317" s="190">
        <f t="shared" si="12"/>
        <v>680.1</v>
      </c>
    </row>
    <row r="318" spans="1:10" ht="18" customHeight="1" x14ac:dyDescent="0.2">
      <c r="A318" s="100" t="s">
        <v>1294</v>
      </c>
      <c r="B318" s="6" t="s">
        <v>1295</v>
      </c>
      <c r="C318" s="62" t="s">
        <v>2219</v>
      </c>
      <c r="D318" s="294" t="s">
        <v>2525</v>
      </c>
      <c r="E318" s="266">
        <f>VLOOKUP(D318,ФОТ!$B$3:$C$105,2,FALSE)</f>
        <v>131.12</v>
      </c>
      <c r="F318" s="257">
        <v>2.5</v>
      </c>
      <c r="G318" s="262">
        <f t="shared" si="11"/>
        <v>327.8</v>
      </c>
      <c r="H318" s="220">
        <f>ROUND(G318*ФОТ!$D$3,2)</f>
        <v>873.26</v>
      </c>
      <c r="I318" s="190">
        <f>ROUND(H318*ФОТ!$E$3,1)</f>
        <v>1266.2</v>
      </c>
      <c r="J318" s="190">
        <f t="shared" si="12"/>
        <v>1133.49</v>
      </c>
    </row>
    <row r="319" spans="1:10" ht="18" customHeight="1" x14ac:dyDescent="0.2">
      <c r="A319" s="100" t="s">
        <v>1296</v>
      </c>
      <c r="B319" s="6" t="s">
        <v>1297</v>
      </c>
      <c r="C319" s="62" t="s">
        <v>2219</v>
      </c>
      <c r="D319" s="294" t="s">
        <v>2525</v>
      </c>
      <c r="E319" s="266">
        <f>VLOOKUP(D319,ФОТ!$B$3:$C$105,2,FALSE)</f>
        <v>131.12</v>
      </c>
      <c r="F319" s="257">
        <v>2</v>
      </c>
      <c r="G319" s="262">
        <f t="shared" si="11"/>
        <v>262.24</v>
      </c>
      <c r="H319" s="220">
        <f>ROUND(G319*ФОТ!$D$3,2)</f>
        <v>698.61</v>
      </c>
      <c r="I319" s="190">
        <f>ROUND(H319*ФОТ!$E$3,1)</f>
        <v>1013</v>
      </c>
      <c r="J319" s="190">
        <f t="shared" si="12"/>
        <v>906.8</v>
      </c>
    </row>
    <row r="320" spans="1:10" ht="18" customHeight="1" x14ac:dyDescent="0.2">
      <c r="A320" s="100" t="s">
        <v>1298</v>
      </c>
      <c r="B320" s="6" t="s">
        <v>1299</v>
      </c>
      <c r="C320" s="62" t="s">
        <v>2219</v>
      </c>
      <c r="D320" s="294" t="s">
        <v>2525</v>
      </c>
      <c r="E320" s="266">
        <f>VLOOKUP(D320,ФОТ!$B$3:$C$105,2,FALSE)</f>
        <v>131.12</v>
      </c>
      <c r="F320" s="257">
        <v>0.5</v>
      </c>
      <c r="G320" s="262">
        <f t="shared" si="11"/>
        <v>65.56</v>
      </c>
      <c r="H320" s="220">
        <f>ROUND(G320*ФОТ!$D$3,2)</f>
        <v>174.65</v>
      </c>
      <c r="I320" s="190">
        <f>ROUND(H320*ФОТ!$E$3,1)</f>
        <v>253.2</v>
      </c>
      <c r="J320" s="190">
        <f t="shared" si="12"/>
        <v>226.7</v>
      </c>
    </row>
    <row r="321" spans="1:10" ht="21" customHeight="1" x14ac:dyDescent="0.2">
      <c r="A321" s="100" t="s">
        <v>1300</v>
      </c>
      <c r="B321" s="6" t="s">
        <v>1301</v>
      </c>
      <c r="C321" s="62" t="s">
        <v>2219</v>
      </c>
      <c r="D321" s="294" t="s">
        <v>2525</v>
      </c>
      <c r="E321" s="266">
        <f>VLOOKUP(D321,ФОТ!$B$3:$C$105,2,FALSE)</f>
        <v>131.12</v>
      </c>
      <c r="F321" s="257">
        <v>3</v>
      </c>
      <c r="G321" s="262">
        <f t="shared" si="11"/>
        <v>393.36</v>
      </c>
      <c r="H321" s="220">
        <f>ROUND(G321*ФОТ!$D$3,2)</f>
        <v>1047.9100000000001</v>
      </c>
      <c r="I321" s="190">
        <f>ROUND(H321*ФОТ!$E$3,1)</f>
        <v>1519.5</v>
      </c>
      <c r="J321" s="190">
        <f t="shared" si="12"/>
        <v>1360.19</v>
      </c>
    </row>
    <row r="322" spans="1:10" ht="12.75" customHeight="1" x14ac:dyDescent="0.2">
      <c r="A322" s="100"/>
      <c r="B322" s="6"/>
      <c r="C322" s="62"/>
      <c r="D322" s="62" t="s">
        <v>2529</v>
      </c>
      <c r="E322" s="266">
        <f>VLOOKUP(D322,ФОТ!$B$3:$C$105,2,FALSE)</f>
        <v>146.24</v>
      </c>
      <c r="F322" s="257">
        <v>1</v>
      </c>
      <c r="G322" s="262">
        <f>ROUND(E322*F322,2)</f>
        <v>146.24</v>
      </c>
      <c r="H322" s="220">
        <f>ROUND(G322*ФОТ!$D$3,2)</f>
        <v>389.58</v>
      </c>
      <c r="I322" s="190">
        <f>ROUND(H322*ФОТ!$E$3,1)</f>
        <v>564.9</v>
      </c>
      <c r="J322" s="190">
        <f t="shared" si="12"/>
        <v>505.67</v>
      </c>
    </row>
    <row r="323" spans="1:10" ht="23.25" customHeight="1" x14ac:dyDescent="0.2">
      <c r="A323" s="100" t="s">
        <v>1302</v>
      </c>
      <c r="B323" s="6" t="s">
        <v>1303</v>
      </c>
      <c r="C323" s="62" t="s">
        <v>2219</v>
      </c>
      <c r="D323" s="294" t="s">
        <v>2525</v>
      </c>
      <c r="E323" s="266">
        <f>VLOOKUP(D323,ФОТ!$B$3:$C$105,2,FALSE)</f>
        <v>131.12</v>
      </c>
      <c r="F323" s="257">
        <v>1.5</v>
      </c>
      <c r="G323" s="262">
        <f>ROUND(E323*F323,2)</f>
        <v>196.68</v>
      </c>
      <c r="H323" s="220">
        <f>ROUND(G323*ФОТ!$D$3,2)</f>
        <v>523.96</v>
      </c>
      <c r="I323" s="190">
        <f>ROUND(H323*ФОТ!$E$3,1)</f>
        <v>759.7</v>
      </c>
      <c r="J323" s="190">
        <f t="shared" si="12"/>
        <v>680.1</v>
      </c>
    </row>
    <row r="324" spans="1:10" ht="18" customHeight="1" x14ac:dyDescent="0.2">
      <c r="A324" s="100" t="s">
        <v>1304</v>
      </c>
      <c r="B324" s="6" t="s">
        <v>1285</v>
      </c>
      <c r="C324" s="62" t="s">
        <v>2219</v>
      </c>
      <c r="D324" s="294" t="s">
        <v>2525</v>
      </c>
      <c r="E324" s="266">
        <f>VLOOKUP(D324,ФОТ!$B$3:$C$105,2,FALSE)</f>
        <v>131.12</v>
      </c>
      <c r="F324" s="257">
        <v>0.35</v>
      </c>
      <c r="G324" s="262">
        <f>ROUND(E324*F324,2)</f>
        <v>45.89</v>
      </c>
      <c r="H324" s="220">
        <f>ROUND(G324*ФОТ!$D$3,2)</f>
        <v>122.25</v>
      </c>
      <c r="I324" s="190">
        <f>ROUND(H324*ФОТ!$E$3,1)</f>
        <v>177.3</v>
      </c>
      <c r="J324" s="190">
        <f t="shared" si="12"/>
        <v>158.68</v>
      </c>
    </row>
    <row r="325" spans="1:10" ht="18" customHeight="1" x14ac:dyDescent="0.2">
      <c r="A325" s="100" t="s">
        <v>1305</v>
      </c>
      <c r="B325" s="6" t="s">
        <v>1306</v>
      </c>
      <c r="C325" s="62" t="s">
        <v>2219</v>
      </c>
      <c r="D325" s="294" t="s">
        <v>2525</v>
      </c>
      <c r="E325" s="266">
        <f>VLOOKUP(D325,ФОТ!$B$3:$C$105,2,FALSE)</f>
        <v>131.12</v>
      </c>
      <c r="F325" s="257">
        <v>0.33</v>
      </c>
      <c r="G325" s="262">
        <f>ROUND(E325*F325,2)</f>
        <v>43.27</v>
      </c>
      <c r="H325" s="220">
        <f>ROUND(G325*ФОТ!$D$3,2)</f>
        <v>115.27</v>
      </c>
      <c r="I325" s="190">
        <f>ROUND(H325*ФОТ!$E$3,1)</f>
        <v>167.1</v>
      </c>
      <c r="J325" s="190">
        <f t="shared" si="12"/>
        <v>149.62</v>
      </c>
    </row>
    <row r="326" spans="1:10" ht="18" customHeight="1" x14ac:dyDescent="0.2">
      <c r="A326" s="100" t="s">
        <v>1307</v>
      </c>
      <c r="B326" s="6" t="s">
        <v>2466</v>
      </c>
      <c r="C326" s="62" t="s">
        <v>2219</v>
      </c>
      <c r="D326" s="294" t="s">
        <v>2525</v>
      </c>
      <c r="E326" s="266">
        <f>VLOOKUP(D326,ФОТ!$B$3:$C$105,2,FALSE)</f>
        <v>131.12</v>
      </c>
      <c r="F326" s="257">
        <v>2.5</v>
      </c>
      <c r="G326" s="262">
        <f>ROUND(E326*F326,2)</f>
        <v>327.8</v>
      </c>
      <c r="H326" s="220">
        <f>ROUND(G326*ФОТ!$D$3,2)</f>
        <v>873.26</v>
      </c>
      <c r="I326" s="190">
        <f>ROUND(H326*ФОТ!$E$3,1)</f>
        <v>1266.2</v>
      </c>
      <c r="J326" s="190">
        <f t="shared" si="12"/>
        <v>1133.49</v>
      </c>
    </row>
    <row r="327" spans="1:10" ht="15.75" customHeight="1" x14ac:dyDescent="0.2">
      <c r="A327" s="473" t="s">
        <v>2467</v>
      </c>
      <c r="B327" s="2"/>
      <c r="C327" s="62"/>
      <c r="D327" s="294"/>
      <c r="E327" s="255"/>
      <c r="F327" s="257"/>
      <c r="G327" s="255"/>
      <c r="H327" s="334"/>
      <c r="I327" s="195"/>
      <c r="J327" s="190"/>
    </row>
    <row r="328" spans="1:10" ht="18.75" customHeight="1" x14ac:dyDescent="0.2">
      <c r="A328" s="100" t="s">
        <v>2468</v>
      </c>
      <c r="B328" s="6" t="s">
        <v>2469</v>
      </c>
      <c r="C328" s="62" t="s">
        <v>3717</v>
      </c>
      <c r="D328" s="294" t="s">
        <v>2527</v>
      </c>
      <c r="E328" s="266">
        <f>VLOOKUP(D328,ФОТ!$B$3:$C$105,2,FALSE)</f>
        <v>151.06</v>
      </c>
      <c r="F328" s="257">
        <v>1</v>
      </c>
      <c r="G328" s="262">
        <f>ROUND(E328*F328,2)</f>
        <v>151.06</v>
      </c>
      <c r="H328" s="220">
        <f>ROUND(G328*ФОТ!$D$3,2)</f>
        <v>402.42</v>
      </c>
      <c r="I328" s="190">
        <f>ROUND(H328*ФОТ!$E$3,1)</f>
        <v>583.5</v>
      </c>
      <c r="J328" s="190">
        <f t="shared" si="12"/>
        <v>522.34</v>
      </c>
    </row>
    <row r="329" spans="1:10" ht="15.75" customHeight="1" x14ac:dyDescent="0.2">
      <c r="A329" s="100" t="s">
        <v>2470</v>
      </c>
      <c r="B329" s="6" t="s">
        <v>2980</v>
      </c>
      <c r="C329" s="62" t="s">
        <v>2219</v>
      </c>
      <c r="D329" s="294" t="s">
        <v>2527</v>
      </c>
      <c r="E329" s="266">
        <f>VLOOKUP(D329,ФОТ!$B$3:$C$105,2,FALSE)</f>
        <v>151.06</v>
      </c>
      <c r="F329" s="257">
        <v>0.95</v>
      </c>
      <c r="G329" s="262">
        <f>ROUND(E329*F329,2)</f>
        <v>143.51</v>
      </c>
      <c r="H329" s="220">
        <f>ROUND(G329*ФОТ!$D$3,2)</f>
        <v>382.31</v>
      </c>
      <c r="I329" s="190">
        <f>ROUND(H329*ФОТ!$E$3,1)</f>
        <v>554.29999999999995</v>
      </c>
      <c r="J329" s="190">
        <f t="shared" si="12"/>
        <v>496.24</v>
      </c>
    </row>
    <row r="330" spans="1:10" ht="15.75" customHeight="1" x14ac:dyDescent="0.2">
      <c r="A330" s="100" t="s">
        <v>2981</v>
      </c>
      <c r="B330" s="6" t="s">
        <v>2982</v>
      </c>
      <c r="C330" s="62"/>
      <c r="D330" s="153"/>
      <c r="E330" s="255"/>
      <c r="F330" s="257"/>
      <c r="G330" s="255"/>
      <c r="H330" s="334"/>
      <c r="I330" s="195"/>
      <c r="J330" s="190">
        <f t="shared" si="12"/>
        <v>0</v>
      </c>
    </row>
    <row r="331" spans="1:10" ht="14.25" customHeight="1" x14ac:dyDescent="0.2">
      <c r="A331" s="100"/>
      <c r="B331" s="6" t="s">
        <v>2983</v>
      </c>
      <c r="C331" s="62" t="s">
        <v>2219</v>
      </c>
      <c r="D331" s="294" t="s">
        <v>2527</v>
      </c>
      <c r="E331" s="266">
        <f>VLOOKUP(D331,ФОТ!$B$3:$C$105,2,FALSE)</f>
        <v>151.06</v>
      </c>
      <c r="F331" s="257">
        <v>2.5</v>
      </c>
      <c r="G331" s="262">
        <f>ROUND(E331*F331,2)</f>
        <v>377.65</v>
      </c>
      <c r="H331" s="220">
        <f>ROUND(G331*ФОТ!$D$3,2)</f>
        <v>1006.06</v>
      </c>
      <c r="I331" s="190">
        <f>ROUND(H331*ФОТ!$E$3,1)</f>
        <v>1458.8</v>
      </c>
      <c r="J331" s="190">
        <f t="shared" si="12"/>
        <v>1305.8699999999999</v>
      </c>
    </row>
    <row r="332" spans="1:10" ht="18" customHeight="1" x14ac:dyDescent="0.2">
      <c r="A332" s="100" t="s">
        <v>2984</v>
      </c>
      <c r="B332" s="472" t="s">
        <v>2985</v>
      </c>
      <c r="C332" s="62" t="s">
        <v>3717</v>
      </c>
      <c r="D332" s="294" t="s">
        <v>2527</v>
      </c>
      <c r="E332" s="266">
        <f>VLOOKUP(D332,ФОТ!$B$3:$C$105,2,FALSE)</f>
        <v>151.06</v>
      </c>
      <c r="F332" s="257">
        <v>2.2000000000000002</v>
      </c>
      <c r="G332" s="262">
        <f>ROUND(E332*F332,2)</f>
        <v>332.33</v>
      </c>
      <c r="H332" s="220">
        <f>ROUND(G332*ФОТ!$D$3,2)</f>
        <v>885.33</v>
      </c>
      <c r="I332" s="190">
        <f>ROUND(H332*ФОТ!$E$3,1)</f>
        <v>1283.7</v>
      </c>
      <c r="J332" s="190">
        <f t="shared" si="12"/>
        <v>1149.1600000000001</v>
      </c>
    </row>
    <row r="333" spans="1:10" ht="18" customHeight="1" x14ac:dyDescent="0.2">
      <c r="A333" s="100" t="s">
        <v>2986</v>
      </c>
      <c r="B333" s="6" t="s">
        <v>1378</v>
      </c>
      <c r="C333" s="62" t="s">
        <v>2219</v>
      </c>
      <c r="D333" s="294" t="s">
        <v>2527</v>
      </c>
      <c r="E333" s="266">
        <f>VLOOKUP(D333,ФОТ!$B$3:$C$105,2,FALSE)</f>
        <v>151.06</v>
      </c>
      <c r="F333" s="257">
        <v>0.85</v>
      </c>
      <c r="G333" s="262">
        <f>ROUND(E333*F333,2)</f>
        <v>128.4</v>
      </c>
      <c r="H333" s="220">
        <f>ROUND(G333*ФОТ!$D$3,2)</f>
        <v>342.06</v>
      </c>
      <c r="I333" s="190">
        <f>ROUND(H333*ФОТ!$E$3,1)</f>
        <v>496</v>
      </c>
      <c r="J333" s="190">
        <f t="shared" si="12"/>
        <v>443.99</v>
      </c>
    </row>
    <row r="334" spans="1:10" ht="18" customHeight="1" x14ac:dyDescent="0.2">
      <c r="A334" s="100" t="s">
        <v>1379</v>
      </c>
      <c r="B334" s="6" t="s">
        <v>1380</v>
      </c>
      <c r="C334" s="62" t="s">
        <v>2219</v>
      </c>
      <c r="D334" s="294" t="s">
        <v>2527</v>
      </c>
      <c r="E334" s="266">
        <f>VLOOKUP(D334,ФОТ!$B$3:$C$105,2,FALSE)</f>
        <v>151.06</v>
      </c>
      <c r="F334" s="257">
        <v>2.95</v>
      </c>
      <c r="G334" s="262">
        <f>ROUND(E334*F334,2)</f>
        <v>445.63</v>
      </c>
      <c r="H334" s="220">
        <f>ROUND(G334*ФОТ!$D$3,2)</f>
        <v>1187.1600000000001</v>
      </c>
      <c r="I334" s="190">
        <f>ROUND(H334*ФОТ!$E$3,1)</f>
        <v>1721.4</v>
      </c>
      <c r="J334" s="190">
        <f t="shared" si="12"/>
        <v>1540.93</v>
      </c>
    </row>
    <row r="335" spans="1:10" ht="18" customHeight="1" x14ac:dyDescent="0.2">
      <c r="A335" s="100" t="s">
        <v>1381</v>
      </c>
      <c r="B335" s="6" t="s">
        <v>2985</v>
      </c>
      <c r="C335" s="62" t="s">
        <v>2219</v>
      </c>
      <c r="D335" s="294" t="s">
        <v>2527</v>
      </c>
      <c r="E335" s="266">
        <f>VLOOKUP(D335,ФОТ!$B$3:$C$105,2,FALSE)</f>
        <v>151.06</v>
      </c>
      <c r="F335" s="257">
        <v>2.7</v>
      </c>
      <c r="G335" s="262">
        <f>ROUND(E335*F335,2)</f>
        <v>407.86</v>
      </c>
      <c r="H335" s="220">
        <f>ROUND(G335*ФОТ!$D$3,2)</f>
        <v>1086.54</v>
      </c>
      <c r="I335" s="190">
        <f>ROUND(H335*ФОТ!$E$3,1)</f>
        <v>1575.5</v>
      </c>
      <c r="J335" s="190">
        <f t="shared" si="12"/>
        <v>1410.33</v>
      </c>
    </row>
    <row r="336" spans="1:10" ht="18" customHeight="1" x14ac:dyDescent="0.2">
      <c r="A336" s="100" t="s">
        <v>1382</v>
      </c>
      <c r="B336" s="6" t="s">
        <v>1383</v>
      </c>
      <c r="C336" s="62"/>
      <c r="D336" s="153"/>
      <c r="E336" s="255"/>
      <c r="F336" s="257"/>
      <c r="G336" s="255"/>
      <c r="H336" s="334"/>
      <c r="I336" s="195"/>
      <c r="J336" s="190"/>
    </row>
    <row r="337" spans="1:10" ht="14.25" customHeight="1" x14ac:dyDescent="0.2">
      <c r="A337" s="100"/>
      <c r="B337" s="6" t="s">
        <v>1384</v>
      </c>
      <c r="C337" s="62" t="s">
        <v>2219</v>
      </c>
      <c r="D337" s="294" t="s">
        <v>2527</v>
      </c>
      <c r="E337" s="266">
        <f>VLOOKUP(D337,ФОТ!$B$3:$C$105,2,FALSE)</f>
        <v>151.06</v>
      </c>
      <c r="F337" s="257">
        <v>2.7</v>
      </c>
      <c r="G337" s="262">
        <f>ROUND(E337*F337,2)</f>
        <v>407.86</v>
      </c>
      <c r="H337" s="220">
        <f>ROUND(G337*ФОТ!$D$3,2)</f>
        <v>1086.54</v>
      </c>
      <c r="I337" s="190">
        <f>ROUND(H337*ФОТ!$E$3,1)</f>
        <v>1575.5</v>
      </c>
      <c r="J337" s="190">
        <f t="shared" si="12"/>
        <v>1410.33</v>
      </c>
    </row>
    <row r="338" spans="1:10" ht="15.75" customHeight="1" x14ac:dyDescent="0.2">
      <c r="A338" s="100" t="s">
        <v>1385</v>
      </c>
      <c r="B338" s="6" t="s">
        <v>2985</v>
      </c>
      <c r="C338" s="62" t="s">
        <v>2219</v>
      </c>
      <c r="D338" s="294" t="s">
        <v>2527</v>
      </c>
      <c r="E338" s="266">
        <f>VLOOKUP(D338,ФОТ!$B$3:$C$105,2,FALSE)</f>
        <v>151.06</v>
      </c>
      <c r="F338" s="257">
        <v>2.2000000000000002</v>
      </c>
      <c r="G338" s="262">
        <f>ROUND(E338*F338,2)</f>
        <v>332.33</v>
      </c>
      <c r="H338" s="220">
        <f>ROUND(G338*ФОТ!$D$3,2)</f>
        <v>885.33</v>
      </c>
      <c r="I338" s="190">
        <f>ROUND(H338*ФОТ!$E$3,1)</f>
        <v>1283.7</v>
      </c>
      <c r="J338" s="190">
        <f t="shared" si="12"/>
        <v>1149.1600000000001</v>
      </c>
    </row>
    <row r="339" spans="1:10" ht="21" customHeight="1" x14ac:dyDescent="0.25">
      <c r="A339" s="469" t="s">
        <v>1386</v>
      </c>
      <c r="B339" s="474"/>
      <c r="C339" s="62"/>
      <c r="D339" s="153"/>
      <c r="E339" s="255"/>
      <c r="F339" s="257"/>
      <c r="G339" s="255"/>
      <c r="H339" s="334"/>
      <c r="I339" s="195"/>
      <c r="J339" s="190"/>
    </row>
    <row r="340" spans="1:10" ht="21" customHeight="1" x14ac:dyDescent="0.2">
      <c r="A340" s="100" t="s">
        <v>1387</v>
      </c>
      <c r="B340" s="6" t="s">
        <v>1388</v>
      </c>
      <c r="C340" s="62" t="s">
        <v>3508</v>
      </c>
      <c r="D340" s="294" t="s">
        <v>2524</v>
      </c>
      <c r="E340" s="266">
        <f>VLOOKUP(D340,ФОТ!$B$3:$C$105,2,FALSE)</f>
        <v>113.69</v>
      </c>
      <c r="F340" s="257">
        <v>0.9</v>
      </c>
      <c r="G340" s="262">
        <f>ROUND(E340*F340,2)</f>
        <v>102.32</v>
      </c>
      <c r="H340" s="220">
        <f>ROUND(G340*ФОТ!$D$3,2)</f>
        <v>272.58</v>
      </c>
      <c r="I340" s="190">
        <f>ROUND(H340*ФОТ!$E$3,1)</f>
        <v>395.2</v>
      </c>
      <c r="J340" s="190">
        <f t="shared" si="12"/>
        <v>353.81</v>
      </c>
    </row>
    <row r="341" spans="1:10" ht="15" customHeight="1" x14ac:dyDescent="0.2">
      <c r="A341" s="100" t="s">
        <v>1984</v>
      </c>
      <c r="B341" s="355" t="s">
        <v>1389</v>
      </c>
      <c r="C341" s="62" t="s">
        <v>2219</v>
      </c>
      <c r="D341" s="294" t="s">
        <v>2524</v>
      </c>
      <c r="E341" s="266">
        <f>VLOOKUP(D341,ФОТ!$B$3:$C$105,2,FALSE)</f>
        <v>113.69</v>
      </c>
      <c r="F341" s="257">
        <v>1.42</v>
      </c>
      <c r="G341" s="262">
        <f>ROUND(E341*F341,2)</f>
        <v>161.44</v>
      </c>
      <c r="H341" s="220">
        <f>ROUND(G341*ФОТ!$D$3,2)</f>
        <v>430.08</v>
      </c>
      <c r="I341" s="190">
        <f>ROUND(H341*ФОТ!$E$3,1)</f>
        <v>623.6</v>
      </c>
      <c r="J341" s="190">
        <f t="shared" si="12"/>
        <v>558.24</v>
      </c>
    </row>
    <row r="342" spans="1:10" ht="15" customHeight="1" x14ac:dyDescent="0.2">
      <c r="A342" s="100"/>
      <c r="B342" s="475" t="s">
        <v>1390</v>
      </c>
      <c r="C342" s="62"/>
      <c r="D342" s="153"/>
      <c r="E342" s="255"/>
      <c r="F342" s="257"/>
      <c r="G342" s="255"/>
      <c r="H342" s="334"/>
      <c r="I342" s="195"/>
      <c r="J342" s="190"/>
    </row>
    <row r="343" spans="1:10" ht="15" customHeight="1" x14ac:dyDescent="0.2">
      <c r="A343" s="100"/>
      <c r="B343" s="337" t="s">
        <v>1391</v>
      </c>
      <c r="C343" s="62"/>
      <c r="D343" s="153"/>
      <c r="E343" s="255"/>
      <c r="F343" s="257"/>
      <c r="G343" s="255"/>
      <c r="H343" s="334"/>
      <c r="I343" s="195"/>
      <c r="J343" s="190"/>
    </row>
    <row r="344" spans="1:10" ht="19.5" customHeight="1" x14ac:dyDescent="0.2">
      <c r="A344" s="100" t="s">
        <v>1392</v>
      </c>
      <c r="B344" s="6" t="s">
        <v>3723</v>
      </c>
      <c r="C344" s="62"/>
      <c r="D344" s="153"/>
      <c r="E344" s="255"/>
      <c r="F344" s="257"/>
      <c r="G344" s="255"/>
      <c r="H344" s="334"/>
      <c r="I344" s="195"/>
      <c r="J344" s="190"/>
    </row>
    <row r="345" spans="1:10" ht="15" customHeight="1" x14ac:dyDescent="0.2">
      <c r="A345" s="100"/>
      <c r="B345" s="6" t="s">
        <v>3724</v>
      </c>
      <c r="C345" s="62" t="s">
        <v>618</v>
      </c>
      <c r="D345" s="294" t="s">
        <v>2524</v>
      </c>
      <c r="E345" s="266">
        <f>VLOOKUP(D345,ФОТ!$B$3:$C$105,2,FALSE)</f>
        <v>113.69</v>
      </c>
      <c r="F345" s="257">
        <v>2.84</v>
      </c>
      <c r="G345" s="262">
        <f>ROUND(E345*F345,2)</f>
        <v>322.88</v>
      </c>
      <c r="H345" s="220">
        <f>ROUND(G345*ФОТ!$D$3,2)</f>
        <v>860.15</v>
      </c>
      <c r="I345" s="190">
        <f>ROUND(H345*ФОТ!$E$3,1)</f>
        <v>1247.2</v>
      </c>
      <c r="J345" s="190">
        <f t="shared" si="12"/>
        <v>1116.47</v>
      </c>
    </row>
    <row r="346" spans="1:10" ht="15" customHeight="1" x14ac:dyDescent="0.2">
      <c r="A346" s="100"/>
      <c r="B346" s="347" t="s">
        <v>3725</v>
      </c>
      <c r="C346" s="62" t="s">
        <v>2219</v>
      </c>
      <c r="D346" s="294" t="s">
        <v>2524</v>
      </c>
      <c r="E346" s="266">
        <f>VLOOKUP(D346,ФОТ!$B$3:$C$105,2,FALSE)</f>
        <v>113.69</v>
      </c>
      <c r="F346" s="257">
        <v>3.38</v>
      </c>
      <c r="G346" s="262">
        <f>ROUND(E346*F346,2)</f>
        <v>384.27</v>
      </c>
      <c r="H346" s="220">
        <f>ROUND(G346*ФОТ!$D$3,2)</f>
        <v>1023.7</v>
      </c>
      <c r="I346" s="190">
        <f>ROUND(H346*ФОТ!$E$3,1)</f>
        <v>1484.4</v>
      </c>
      <c r="J346" s="190">
        <f t="shared" si="12"/>
        <v>1328.76</v>
      </c>
    </row>
    <row r="347" spans="1:10" ht="15" customHeight="1" x14ac:dyDescent="0.2">
      <c r="A347" s="100"/>
      <c r="B347" s="347" t="s">
        <v>3726</v>
      </c>
      <c r="C347" s="62" t="s">
        <v>2219</v>
      </c>
      <c r="D347" s="294" t="s">
        <v>2524</v>
      </c>
      <c r="E347" s="266">
        <f>VLOOKUP(D347,ФОТ!$B$3:$C$105,2,FALSE)</f>
        <v>113.69</v>
      </c>
      <c r="F347" s="257">
        <v>4</v>
      </c>
      <c r="G347" s="262">
        <f>ROUND(E347*F347,2)</f>
        <v>454.76</v>
      </c>
      <c r="H347" s="220">
        <f>ROUND(G347*ФОТ!$D$3,2)</f>
        <v>1211.48</v>
      </c>
      <c r="I347" s="190">
        <f>ROUND(H347*ФОТ!$E$3,1)</f>
        <v>1756.6</v>
      </c>
      <c r="J347" s="190">
        <f t="shared" si="12"/>
        <v>1572.5</v>
      </c>
    </row>
    <row r="348" spans="1:10" ht="15" customHeight="1" x14ac:dyDescent="0.2">
      <c r="A348" s="100"/>
      <c r="B348" s="347" t="s">
        <v>3652</v>
      </c>
      <c r="C348" s="62" t="s">
        <v>2219</v>
      </c>
      <c r="D348" s="294" t="s">
        <v>2524</v>
      </c>
      <c r="E348" s="266">
        <f>VLOOKUP(D348,ФОТ!$B$3:$C$105,2,FALSE)</f>
        <v>113.69</v>
      </c>
      <c r="F348" s="257">
        <v>4.78</v>
      </c>
      <c r="G348" s="262">
        <f>ROUND(E348*F348,2)</f>
        <v>543.44000000000005</v>
      </c>
      <c r="H348" s="220">
        <f>ROUND(G348*ФОТ!$D$3,2)</f>
        <v>1447.72</v>
      </c>
      <c r="I348" s="190">
        <f>ROUND(H348*ФОТ!$E$3,1)</f>
        <v>2099.1999999999998</v>
      </c>
      <c r="J348" s="190">
        <f t="shared" si="12"/>
        <v>1879.14</v>
      </c>
    </row>
    <row r="349" spans="1:10" ht="19.5" customHeight="1" x14ac:dyDescent="0.2">
      <c r="A349" s="100" t="s">
        <v>3653</v>
      </c>
      <c r="B349" s="337" t="s">
        <v>3654</v>
      </c>
      <c r="C349" s="62"/>
      <c r="D349" s="153"/>
      <c r="E349" s="255"/>
      <c r="F349" s="257"/>
      <c r="G349" s="255"/>
      <c r="H349" s="334"/>
      <c r="I349" s="195"/>
      <c r="J349" s="190"/>
    </row>
    <row r="350" spans="1:10" ht="15" customHeight="1" x14ac:dyDescent="0.2">
      <c r="A350" s="100"/>
      <c r="B350" s="6" t="s">
        <v>3655</v>
      </c>
      <c r="C350" s="62" t="s">
        <v>2109</v>
      </c>
      <c r="D350" s="294" t="s">
        <v>2524</v>
      </c>
      <c r="E350" s="266">
        <f>VLOOKUP(D350,ФОТ!$B$3:$C$105,2,FALSE)</f>
        <v>113.69</v>
      </c>
      <c r="F350" s="257">
        <v>0.86</v>
      </c>
      <c r="G350" s="262">
        <f t="shared" ref="G350:G356" si="13">ROUND(E350*F350,2)</f>
        <v>97.77</v>
      </c>
      <c r="H350" s="220">
        <f>ROUND(G350*ФОТ!$D$3,2)</f>
        <v>260.45999999999998</v>
      </c>
      <c r="I350" s="190">
        <f>ROUND(H350*ФОТ!$E$3,1)</f>
        <v>377.7</v>
      </c>
      <c r="J350" s="190">
        <f t="shared" si="12"/>
        <v>338.08</v>
      </c>
    </row>
    <row r="351" spans="1:10" ht="15" customHeight="1" x14ac:dyDescent="0.2">
      <c r="A351" s="100"/>
      <c r="B351" s="335" t="s">
        <v>3656</v>
      </c>
      <c r="C351" s="62" t="s">
        <v>2219</v>
      </c>
      <c r="D351" s="294" t="s">
        <v>2524</v>
      </c>
      <c r="E351" s="266">
        <f>VLOOKUP(D351,ФОТ!$B$3:$C$105,2,FALSE)</f>
        <v>113.69</v>
      </c>
      <c r="F351" s="257">
        <v>1.02</v>
      </c>
      <c r="G351" s="262">
        <f t="shared" si="13"/>
        <v>115.96</v>
      </c>
      <c r="H351" s="220">
        <f>ROUND(G351*ФОТ!$D$3,2)</f>
        <v>308.92</v>
      </c>
      <c r="I351" s="190">
        <f>ROUND(H351*ФОТ!$E$3,1)</f>
        <v>447.9</v>
      </c>
      <c r="J351" s="190">
        <f t="shared" si="12"/>
        <v>400.98</v>
      </c>
    </row>
    <row r="352" spans="1:10" ht="15" customHeight="1" x14ac:dyDescent="0.2">
      <c r="A352" s="100"/>
      <c r="B352" s="335" t="s">
        <v>3657</v>
      </c>
      <c r="C352" s="62" t="s">
        <v>2219</v>
      </c>
      <c r="D352" s="294" t="s">
        <v>2524</v>
      </c>
      <c r="E352" s="266">
        <f>VLOOKUP(D352,ФОТ!$B$3:$C$105,2,FALSE)</f>
        <v>113.69</v>
      </c>
      <c r="F352" s="257">
        <v>1.2</v>
      </c>
      <c r="G352" s="262">
        <f t="shared" si="13"/>
        <v>136.43</v>
      </c>
      <c r="H352" s="220">
        <f>ROUND(G352*ФОТ!$D$3,2)</f>
        <v>363.45</v>
      </c>
      <c r="I352" s="190">
        <f>ROUND(H352*ФОТ!$E$3,1)</f>
        <v>527</v>
      </c>
      <c r="J352" s="190">
        <f t="shared" si="12"/>
        <v>471.76</v>
      </c>
    </row>
    <row r="353" spans="1:10" ht="15" customHeight="1" x14ac:dyDescent="0.2">
      <c r="A353" s="100"/>
      <c r="B353" s="335" t="s">
        <v>3658</v>
      </c>
      <c r="C353" s="62" t="s">
        <v>2219</v>
      </c>
      <c r="D353" s="294" t="s">
        <v>2524</v>
      </c>
      <c r="E353" s="266">
        <f>VLOOKUP(D353,ФОТ!$B$3:$C$105,2,FALSE)</f>
        <v>113.69</v>
      </c>
      <c r="F353" s="257">
        <v>1.44</v>
      </c>
      <c r="G353" s="262">
        <f t="shared" si="13"/>
        <v>163.71</v>
      </c>
      <c r="H353" s="220">
        <f>ROUND(G353*ФОТ!$D$3,2)</f>
        <v>436.12</v>
      </c>
      <c r="I353" s="190">
        <f>ROUND(H353*ФОТ!$E$3,1)</f>
        <v>632.4</v>
      </c>
      <c r="J353" s="190">
        <f t="shared" si="12"/>
        <v>566.08000000000004</v>
      </c>
    </row>
    <row r="354" spans="1:10" ht="18.75" customHeight="1" x14ac:dyDescent="0.2">
      <c r="A354" s="100" t="s">
        <v>3659</v>
      </c>
      <c r="B354" s="337" t="s">
        <v>2454</v>
      </c>
      <c r="C354" s="62" t="s">
        <v>2455</v>
      </c>
      <c r="D354" s="294" t="s">
        <v>2524</v>
      </c>
      <c r="E354" s="266">
        <f>VLOOKUP(D354,ФОТ!$B$3:$C$105,2,FALSE)</f>
        <v>113.69</v>
      </c>
      <c r="F354" s="257">
        <v>0.94</v>
      </c>
      <c r="G354" s="262">
        <f t="shared" si="13"/>
        <v>106.87</v>
      </c>
      <c r="H354" s="220">
        <f>ROUND(G354*ФОТ!$D$3,2)</f>
        <v>284.7</v>
      </c>
      <c r="I354" s="190">
        <f>ROUND(H354*ФОТ!$E$3,1)</f>
        <v>412.8</v>
      </c>
      <c r="J354" s="190">
        <f t="shared" si="12"/>
        <v>369.54</v>
      </c>
    </row>
    <row r="355" spans="1:10" ht="15" customHeight="1" x14ac:dyDescent="0.2">
      <c r="A355" s="100"/>
      <c r="B355" s="6" t="s">
        <v>2456</v>
      </c>
      <c r="C355" s="62" t="s">
        <v>2219</v>
      </c>
      <c r="D355" s="294" t="s">
        <v>2524</v>
      </c>
      <c r="E355" s="266">
        <f>VLOOKUP(D355,ФОТ!$B$3:$C$105,2,FALSE)</f>
        <v>113.69</v>
      </c>
      <c r="F355" s="257">
        <v>1.3</v>
      </c>
      <c r="G355" s="262">
        <f t="shared" si="13"/>
        <v>147.80000000000001</v>
      </c>
      <c r="H355" s="220">
        <f>ROUND(G355*ФОТ!$D$3,2)</f>
        <v>393.74</v>
      </c>
      <c r="I355" s="190">
        <f>ROUND(H355*ФОТ!$E$3,1)</f>
        <v>570.9</v>
      </c>
      <c r="J355" s="190">
        <f t="shared" si="12"/>
        <v>511.07</v>
      </c>
    </row>
    <row r="356" spans="1:10" ht="19.5" customHeight="1" x14ac:dyDescent="0.2">
      <c r="A356" s="100" t="s">
        <v>2457</v>
      </c>
      <c r="B356" s="337" t="s">
        <v>2458</v>
      </c>
      <c r="C356" s="62" t="s">
        <v>1394</v>
      </c>
      <c r="D356" s="294" t="s">
        <v>2524</v>
      </c>
      <c r="E356" s="266">
        <f>VLOOKUP(D356,ФОТ!$B$3:$C$105,2,FALSE)</f>
        <v>113.69</v>
      </c>
      <c r="F356" s="257">
        <v>0.65</v>
      </c>
      <c r="G356" s="262">
        <f t="shared" si="13"/>
        <v>73.900000000000006</v>
      </c>
      <c r="H356" s="220">
        <f>ROUND(G356*ФОТ!$D$3,2)</f>
        <v>196.87</v>
      </c>
      <c r="I356" s="190">
        <f>ROUND(H356*ФОТ!$E$3,1)</f>
        <v>285.5</v>
      </c>
      <c r="J356" s="190">
        <f t="shared" si="12"/>
        <v>255.54</v>
      </c>
    </row>
    <row r="357" spans="1:10" ht="15" customHeight="1" x14ac:dyDescent="0.2">
      <c r="A357" s="100"/>
      <c r="B357" s="6" t="s">
        <v>2678</v>
      </c>
      <c r="C357" s="62"/>
      <c r="D357" s="294"/>
      <c r="E357" s="255"/>
      <c r="F357" s="257"/>
      <c r="G357" s="255"/>
      <c r="H357" s="334"/>
      <c r="I357" s="195"/>
      <c r="J357" s="190"/>
    </row>
    <row r="358" spans="1:10" ht="15" customHeight="1" x14ac:dyDescent="0.2">
      <c r="A358" s="100"/>
      <c r="B358" s="6"/>
      <c r="C358" s="62"/>
      <c r="D358" s="53"/>
      <c r="E358" s="255"/>
      <c r="F358" s="257"/>
      <c r="G358" s="255"/>
      <c r="H358" s="334"/>
      <c r="I358" s="195"/>
      <c r="J358" s="190"/>
    </row>
    <row r="359" spans="1:10" ht="15" customHeight="1" x14ac:dyDescent="0.2">
      <c r="A359" s="100" t="s">
        <v>2459</v>
      </c>
      <c r="B359" s="6" t="s">
        <v>2460</v>
      </c>
      <c r="C359" s="62" t="s">
        <v>1639</v>
      </c>
      <c r="D359" s="294" t="s">
        <v>2524</v>
      </c>
      <c r="E359" s="266">
        <f>VLOOKUP(D359,ФОТ!$B$3:$C$105,2,FALSE)</f>
        <v>113.69</v>
      </c>
      <c r="F359" s="257">
        <v>0.5</v>
      </c>
      <c r="G359" s="262">
        <f>ROUND(E359*F359,2)</f>
        <v>56.85</v>
      </c>
      <c r="H359" s="220">
        <f>ROUND(G359*ФОТ!$D$3,2)</f>
        <v>151.44999999999999</v>
      </c>
      <c r="I359" s="190">
        <f>ROUND(H359*ФОТ!$E$3,1)</f>
        <v>219.6</v>
      </c>
      <c r="J359" s="190">
        <f t="shared" si="12"/>
        <v>196.58</v>
      </c>
    </row>
    <row r="360" spans="1:10" ht="12" customHeight="1" x14ac:dyDescent="0.2">
      <c r="A360" s="100"/>
      <c r="B360" s="6" t="s">
        <v>786</v>
      </c>
      <c r="C360" s="62"/>
      <c r="D360" s="53"/>
      <c r="E360" s="255"/>
      <c r="F360" s="257"/>
      <c r="G360" s="255"/>
      <c r="H360" s="334"/>
      <c r="I360" s="195"/>
      <c r="J360" s="190"/>
    </row>
    <row r="361" spans="1:10" ht="14.25" customHeight="1" x14ac:dyDescent="0.2">
      <c r="A361" s="100"/>
      <c r="B361" s="6" t="s">
        <v>787</v>
      </c>
      <c r="C361" s="62"/>
      <c r="D361" s="53"/>
      <c r="E361" s="255"/>
      <c r="F361" s="257"/>
      <c r="G361" s="255"/>
      <c r="H361" s="334"/>
      <c r="I361" s="195"/>
      <c r="J361" s="190"/>
    </row>
    <row r="362" spans="1:10" ht="22.5" customHeight="1" x14ac:dyDescent="0.2">
      <c r="A362" s="100" t="s">
        <v>788</v>
      </c>
      <c r="B362" s="135" t="s">
        <v>789</v>
      </c>
      <c r="C362" s="62" t="s">
        <v>1639</v>
      </c>
      <c r="D362" s="294" t="s">
        <v>2524</v>
      </c>
      <c r="E362" s="266">
        <f>VLOOKUP(D362,ФОТ!$B$3:$C$105,2,FALSE)</f>
        <v>113.69</v>
      </c>
      <c r="F362" s="257">
        <v>0.33</v>
      </c>
      <c r="G362" s="262">
        <f>ROUND(E362*F362,2)</f>
        <v>37.520000000000003</v>
      </c>
      <c r="H362" s="220">
        <f>ROUND(G362*ФОТ!$D$3,2)</f>
        <v>99.95</v>
      </c>
      <c r="I362" s="190">
        <f>ROUND(H362*ФОТ!$E$3,1)</f>
        <v>144.9</v>
      </c>
      <c r="J362" s="190">
        <f t="shared" si="12"/>
        <v>129.74</v>
      </c>
    </row>
    <row r="363" spans="1:10" ht="16.5" customHeight="1" x14ac:dyDescent="0.2">
      <c r="A363" s="100"/>
      <c r="B363" s="135" t="s">
        <v>790</v>
      </c>
      <c r="C363" s="62"/>
      <c r="D363" s="294"/>
      <c r="E363" s="255"/>
      <c r="F363" s="257"/>
      <c r="G363" s="255"/>
      <c r="H363" s="334"/>
      <c r="I363" s="195"/>
      <c r="J363" s="190"/>
    </row>
    <row r="364" spans="1:10" ht="25.5" customHeight="1" x14ac:dyDescent="0.2">
      <c r="A364" s="100" t="s">
        <v>791</v>
      </c>
      <c r="B364" s="135" t="s">
        <v>792</v>
      </c>
      <c r="C364" s="62" t="s">
        <v>2219</v>
      </c>
      <c r="D364" s="294" t="s">
        <v>2524</v>
      </c>
      <c r="E364" s="266">
        <f>VLOOKUP(D364,ФОТ!$B$3:$C$105,2,FALSE)</f>
        <v>113.69</v>
      </c>
      <c r="F364" s="257">
        <v>0.25</v>
      </c>
      <c r="G364" s="262">
        <f>ROUND(E364*F364,2)</f>
        <v>28.42</v>
      </c>
      <c r="H364" s="220">
        <f>ROUND(G364*ФОТ!$D$3,2)</f>
        <v>75.709999999999994</v>
      </c>
      <c r="I364" s="190">
        <f>ROUND(H364*ФОТ!$E$3,1)</f>
        <v>109.8</v>
      </c>
      <c r="J364" s="190">
        <f t="shared" si="12"/>
        <v>98.27</v>
      </c>
    </row>
    <row r="365" spans="1:10" ht="15.75" customHeight="1" x14ac:dyDescent="0.2">
      <c r="A365" s="100"/>
      <c r="B365" s="135" t="s">
        <v>2005</v>
      </c>
      <c r="C365" s="62"/>
      <c r="D365" s="294"/>
      <c r="E365" s="255"/>
      <c r="F365" s="257"/>
      <c r="G365" s="255"/>
      <c r="H365" s="334"/>
      <c r="I365" s="195"/>
      <c r="J365" s="190"/>
    </row>
    <row r="366" spans="1:10" ht="27.75" customHeight="1" x14ac:dyDescent="0.2">
      <c r="A366" s="100" t="s">
        <v>2006</v>
      </c>
      <c r="B366" s="135" t="s">
        <v>2007</v>
      </c>
      <c r="C366" s="62"/>
      <c r="D366" s="153"/>
      <c r="E366" s="255"/>
      <c r="F366" s="257"/>
      <c r="G366" s="255"/>
      <c r="H366" s="334"/>
      <c r="I366" s="195"/>
      <c r="J366" s="190"/>
    </row>
    <row r="367" spans="1:10" ht="15.75" customHeight="1" x14ac:dyDescent="0.2">
      <c r="A367" s="100"/>
      <c r="B367" s="135" t="s">
        <v>179</v>
      </c>
      <c r="C367" s="62"/>
      <c r="D367" s="153"/>
      <c r="E367" s="255"/>
      <c r="F367" s="257"/>
      <c r="G367" s="255"/>
      <c r="H367" s="334"/>
      <c r="I367" s="195"/>
      <c r="J367" s="190"/>
    </row>
    <row r="368" spans="1:10" ht="15.75" customHeight="1" x14ac:dyDescent="0.2">
      <c r="A368" s="100"/>
      <c r="B368" s="135" t="s">
        <v>764</v>
      </c>
      <c r="C368" s="62" t="s">
        <v>762</v>
      </c>
      <c r="D368" s="294" t="s">
        <v>2524</v>
      </c>
      <c r="E368" s="266">
        <f>VLOOKUP(D368,ФОТ!$B$3:$C$105,2,FALSE)</f>
        <v>113.69</v>
      </c>
      <c r="F368" s="257">
        <v>0.65</v>
      </c>
      <c r="G368" s="262">
        <f t="shared" ref="G368:G379" si="14">ROUND(E368*F368,2)</f>
        <v>73.900000000000006</v>
      </c>
      <c r="H368" s="220">
        <f>ROUND(G368*ФОТ!$D$3,2)</f>
        <v>196.87</v>
      </c>
      <c r="I368" s="190">
        <f>ROUND(H368*ФОТ!$E$3,1)</f>
        <v>285.5</v>
      </c>
      <c r="J368" s="190">
        <f t="shared" si="12"/>
        <v>255.54</v>
      </c>
    </row>
    <row r="369" spans="1:10" ht="23.25" customHeight="1" x14ac:dyDescent="0.2">
      <c r="A369" s="100" t="s">
        <v>180</v>
      </c>
      <c r="B369" s="6" t="s">
        <v>181</v>
      </c>
      <c r="C369" s="62" t="s">
        <v>2219</v>
      </c>
      <c r="D369" s="294" t="s">
        <v>2524</v>
      </c>
      <c r="E369" s="266">
        <f>VLOOKUP(D369,ФОТ!$B$3:$C$105,2,FALSE)</f>
        <v>113.69</v>
      </c>
      <c r="F369" s="257">
        <v>1.04</v>
      </c>
      <c r="G369" s="262">
        <f t="shared" si="14"/>
        <v>118.24</v>
      </c>
      <c r="H369" s="220">
        <f>ROUND(G369*ФОТ!$D$3,2)</f>
        <v>314.99</v>
      </c>
      <c r="I369" s="190">
        <f>ROUND(H369*ФОТ!$E$3,1)</f>
        <v>456.7</v>
      </c>
      <c r="J369" s="190">
        <f t="shared" si="12"/>
        <v>408.86</v>
      </c>
    </row>
    <row r="370" spans="1:10" ht="23.25" customHeight="1" x14ac:dyDescent="0.2">
      <c r="A370" s="100" t="s">
        <v>182</v>
      </c>
      <c r="B370" s="6" t="s">
        <v>183</v>
      </c>
      <c r="C370" s="62" t="s">
        <v>3533</v>
      </c>
      <c r="D370" s="294" t="s">
        <v>2524</v>
      </c>
      <c r="E370" s="266">
        <f>VLOOKUP(D370,ФОТ!$B$3:$C$105,2,FALSE)</f>
        <v>113.69</v>
      </c>
      <c r="F370" s="257">
        <v>0.39</v>
      </c>
      <c r="G370" s="262">
        <f t="shared" si="14"/>
        <v>44.34</v>
      </c>
      <c r="H370" s="220">
        <f>ROUND(G370*ФОТ!$D$3,2)</f>
        <v>118.12</v>
      </c>
      <c r="I370" s="190">
        <f>ROUND(H370*ФОТ!$E$3,1)</f>
        <v>171.3</v>
      </c>
      <c r="J370" s="190">
        <f t="shared" si="12"/>
        <v>153.32</v>
      </c>
    </row>
    <row r="371" spans="1:10" ht="23.25" customHeight="1" x14ac:dyDescent="0.2">
      <c r="A371" s="100" t="s">
        <v>184</v>
      </c>
      <c r="B371" s="6" t="s">
        <v>1945</v>
      </c>
      <c r="C371" s="62" t="s">
        <v>2219</v>
      </c>
      <c r="D371" s="294" t="s">
        <v>2524</v>
      </c>
      <c r="E371" s="266">
        <f>VLOOKUP(D371,ФОТ!$B$3:$C$105,2,FALSE)</f>
        <v>113.69</v>
      </c>
      <c r="F371" s="257">
        <v>0.52</v>
      </c>
      <c r="G371" s="262">
        <f t="shared" si="14"/>
        <v>59.12</v>
      </c>
      <c r="H371" s="220">
        <f>ROUND(G371*ФОТ!$D$3,2)</f>
        <v>157.5</v>
      </c>
      <c r="I371" s="190">
        <f>ROUND(H371*ФОТ!$E$3,1)</f>
        <v>228.4</v>
      </c>
      <c r="J371" s="190">
        <f t="shared" si="12"/>
        <v>204.44</v>
      </c>
    </row>
    <row r="372" spans="1:10" ht="23.25" customHeight="1" x14ac:dyDescent="0.2">
      <c r="A372" s="100" t="s">
        <v>1946</v>
      </c>
      <c r="B372" s="337" t="s">
        <v>1947</v>
      </c>
      <c r="C372" s="62" t="s">
        <v>2219</v>
      </c>
      <c r="D372" s="294" t="s">
        <v>2524</v>
      </c>
      <c r="E372" s="266">
        <f>VLOOKUP(D372,ФОТ!$B$3:$C$105,2,FALSE)</f>
        <v>113.69</v>
      </c>
      <c r="F372" s="257">
        <v>0.2</v>
      </c>
      <c r="G372" s="262">
        <f t="shared" si="14"/>
        <v>22.74</v>
      </c>
      <c r="H372" s="220">
        <f>ROUND(G372*ФОТ!$D$3,2)</f>
        <v>60.58</v>
      </c>
      <c r="I372" s="190">
        <f>ROUND(H372*ФОТ!$E$3,1)</f>
        <v>87.8</v>
      </c>
      <c r="J372" s="190">
        <f t="shared" ref="J372:J382" si="15">H372*1.298</f>
        <v>78.63</v>
      </c>
    </row>
    <row r="373" spans="1:10" ht="23.25" customHeight="1" x14ac:dyDescent="0.2">
      <c r="A373" s="100" t="s">
        <v>1948</v>
      </c>
      <c r="B373" s="6" t="s">
        <v>1949</v>
      </c>
      <c r="C373" s="62" t="s">
        <v>3508</v>
      </c>
      <c r="D373" s="294" t="s">
        <v>2524</v>
      </c>
      <c r="E373" s="266">
        <f>VLOOKUP(D373,ФОТ!$B$3:$C$105,2,FALSE)</f>
        <v>113.69</v>
      </c>
      <c r="F373" s="257">
        <v>1.46</v>
      </c>
      <c r="G373" s="262">
        <f t="shared" si="14"/>
        <v>165.99</v>
      </c>
      <c r="H373" s="220">
        <f>ROUND(G373*ФОТ!$D$3,2)</f>
        <v>442.2</v>
      </c>
      <c r="I373" s="190">
        <f>ROUND(H373*ФОТ!$E$3,1)</f>
        <v>641.20000000000005</v>
      </c>
      <c r="J373" s="190">
        <f t="shared" si="15"/>
        <v>573.98</v>
      </c>
    </row>
    <row r="374" spans="1:10" ht="15.75" customHeight="1" x14ac:dyDescent="0.2">
      <c r="A374" s="100"/>
      <c r="B374" s="355" t="s">
        <v>1950</v>
      </c>
      <c r="C374" s="62" t="s">
        <v>2219</v>
      </c>
      <c r="D374" s="294" t="s">
        <v>2524</v>
      </c>
      <c r="E374" s="266">
        <f>VLOOKUP(D374,ФОТ!$B$3:$C$105,2,FALSE)</f>
        <v>113.69</v>
      </c>
      <c r="F374" s="257">
        <v>1.69</v>
      </c>
      <c r="G374" s="262">
        <f t="shared" si="14"/>
        <v>192.14</v>
      </c>
      <c r="H374" s="220">
        <f>ROUND(G374*ФОТ!$D$3,2)</f>
        <v>511.86</v>
      </c>
      <c r="I374" s="190">
        <f>ROUND(H374*ФОТ!$E$3,1)</f>
        <v>742.2</v>
      </c>
      <c r="J374" s="190">
        <f t="shared" si="15"/>
        <v>664.39</v>
      </c>
    </row>
    <row r="375" spans="1:10" ht="15.75" customHeight="1" x14ac:dyDescent="0.2">
      <c r="A375" s="100"/>
      <c r="B375" s="355" t="s">
        <v>1951</v>
      </c>
      <c r="C375" s="62" t="s">
        <v>2219</v>
      </c>
      <c r="D375" s="294" t="s">
        <v>2524</v>
      </c>
      <c r="E375" s="266">
        <f>VLOOKUP(D375,ФОТ!$B$3:$C$105,2,FALSE)</f>
        <v>113.69</v>
      </c>
      <c r="F375" s="257">
        <v>1.85</v>
      </c>
      <c r="G375" s="262">
        <f t="shared" si="14"/>
        <v>210.33</v>
      </c>
      <c r="H375" s="220">
        <f>ROUND(G375*ФОТ!$D$3,2)</f>
        <v>560.32000000000005</v>
      </c>
      <c r="I375" s="190">
        <f>ROUND(H375*ФОТ!$E$3,1)</f>
        <v>812.5</v>
      </c>
      <c r="J375" s="190">
        <f t="shared" si="15"/>
        <v>727.3</v>
      </c>
    </row>
    <row r="376" spans="1:10" ht="23.25" customHeight="1" x14ac:dyDescent="0.2">
      <c r="A376" s="100" t="s">
        <v>1952</v>
      </c>
      <c r="B376" s="6" t="s">
        <v>1953</v>
      </c>
      <c r="C376" s="62" t="s">
        <v>3508</v>
      </c>
      <c r="D376" s="294" t="s">
        <v>2524</v>
      </c>
      <c r="E376" s="266">
        <f>VLOOKUP(D376,ФОТ!$B$3:$C$105,2,FALSE)</f>
        <v>113.69</v>
      </c>
      <c r="F376" s="257">
        <v>0.17</v>
      </c>
      <c r="G376" s="262">
        <f t="shared" si="14"/>
        <v>19.329999999999998</v>
      </c>
      <c r="H376" s="220">
        <f>ROUND(G376*ФОТ!$D$3,2)</f>
        <v>51.5</v>
      </c>
      <c r="I376" s="190">
        <f>ROUND(H376*ФОТ!$E$3,1)</f>
        <v>74.7</v>
      </c>
      <c r="J376" s="190">
        <f t="shared" si="15"/>
        <v>66.849999999999994</v>
      </c>
    </row>
    <row r="377" spans="1:10" ht="17.25" customHeight="1" x14ac:dyDescent="0.2">
      <c r="A377" s="100"/>
      <c r="B377" s="355" t="s">
        <v>1950</v>
      </c>
      <c r="C377" s="62" t="s">
        <v>2219</v>
      </c>
      <c r="D377" s="294" t="s">
        <v>2524</v>
      </c>
      <c r="E377" s="266">
        <f>VLOOKUP(D377,ФОТ!$B$3:$C$105,2,FALSE)</f>
        <v>113.69</v>
      </c>
      <c r="F377" s="257">
        <v>0.22</v>
      </c>
      <c r="G377" s="262">
        <f t="shared" si="14"/>
        <v>25.01</v>
      </c>
      <c r="H377" s="220">
        <f>ROUND(G377*ФОТ!$D$3,2)</f>
        <v>66.63</v>
      </c>
      <c r="I377" s="190">
        <f>ROUND(H377*ФОТ!$E$3,1)</f>
        <v>96.6</v>
      </c>
      <c r="J377" s="190">
        <f t="shared" si="15"/>
        <v>86.49</v>
      </c>
    </row>
    <row r="378" spans="1:10" ht="17.25" customHeight="1" x14ac:dyDescent="0.2">
      <c r="A378" s="100"/>
      <c r="B378" s="355" t="s">
        <v>1951</v>
      </c>
      <c r="C378" s="62" t="s">
        <v>2219</v>
      </c>
      <c r="D378" s="294" t="s">
        <v>2524</v>
      </c>
      <c r="E378" s="266">
        <f>VLOOKUP(D378,ФОТ!$B$3:$C$105,2,FALSE)</f>
        <v>113.69</v>
      </c>
      <c r="F378" s="257">
        <v>0.3</v>
      </c>
      <c r="G378" s="262">
        <f t="shared" si="14"/>
        <v>34.11</v>
      </c>
      <c r="H378" s="220">
        <f>ROUND(G378*ФОТ!$D$3,2)</f>
        <v>90.87</v>
      </c>
      <c r="I378" s="190">
        <f>ROUND(H378*ФОТ!$E$3,1)</f>
        <v>131.80000000000001</v>
      </c>
      <c r="J378" s="190">
        <f t="shared" si="15"/>
        <v>117.95</v>
      </c>
    </row>
    <row r="379" spans="1:10" ht="23.25" customHeight="1" x14ac:dyDescent="0.2">
      <c r="A379" s="100" t="s">
        <v>1954</v>
      </c>
      <c r="B379" s="135" t="s">
        <v>3702</v>
      </c>
      <c r="C379" s="62" t="s">
        <v>3533</v>
      </c>
      <c r="D379" s="294" t="s">
        <v>2524</v>
      </c>
      <c r="E379" s="266">
        <f>VLOOKUP(D379,ФОТ!$B$3:$C$105,2,FALSE)</f>
        <v>113.69</v>
      </c>
      <c r="F379" s="257">
        <v>0.5</v>
      </c>
      <c r="G379" s="262">
        <f t="shared" si="14"/>
        <v>56.85</v>
      </c>
      <c r="H379" s="220">
        <f>ROUND(G379*ФОТ!$D$3,2)</f>
        <v>151.44999999999999</v>
      </c>
      <c r="I379" s="190">
        <f>ROUND(H379*ФОТ!$E$3,1)</f>
        <v>219.6</v>
      </c>
      <c r="J379" s="190">
        <f t="shared" si="15"/>
        <v>196.58</v>
      </c>
    </row>
    <row r="380" spans="1:10" ht="12.75" customHeight="1" x14ac:dyDescent="0.2">
      <c r="A380" s="100"/>
      <c r="B380" s="135" t="s">
        <v>3703</v>
      </c>
      <c r="C380" s="62"/>
      <c r="D380" s="53"/>
      <c r="E380" s="255"/>
      <c r="F380" s="257"/>
      <c r="G380" s="255"/>
      <c r="H380" s="334"/>
      <c r="I380" s="195"/>
      <c r="J380" s="190"/>
    </row>
    <row r="381" spans="1:10" ht="23.25" customHeight="1" x14ac:dyDescent="0.2">
      <c r="A381" s="100" t="s">
        <v>3704</v>
      </c>
      <c r="B381" s="337" t="s">
        <v>3705</v>
      </c>
      <c r="C381" s="62"/>
      <c r="D381" s="153"/>
      <c r="E381" s="255"/>
      <c r="F381" s="257"/>
      <c r="G381" s="255"/>
      <c r="H381" s="334"/>
      <c r="I381" s="195"/>
      <c r="J381" s="190"/>
    </row>
    <row r="382" spans="1:10" ht="12" customHeight="1" x14ac:dyDescent="0.2">
      <c r="A382" s="100"/>
      <c r="B382" s="6" t="s">
        <v>3706</v>
      </c>
      <c r="C382" s="62" t="s">
        <v>1639</v>
      </c>
      <c r="D382" s="294" t="s">
        <v>2524</v>
      </c>
      <c r="E382" s="266">
        <f>VLOOKUP(D382,ФОТ!$B$3:$C$105,2,FALSE)</f>
        <v>113.69</v>
      </c>
      <c r="F382" s="257">
        <v>0.32</v>
      </c>
      <c r="G382" s="262">
        <f>ROUND(E382*F382,2)</f>
        <v>36.380000000000003</v>
      </c>
      <c r="H382" s="220">
        <f>ROUND(G382*ФОТ!$D$3,2)</f>
        <v>96.92</v>
      </c>
      <c r="I382" s="190">
        <f>ROUND(H382*ФОТ!$E$3,1)</f>
        <v>140.5</v>
      </c>
      <c r="J382" s="190">
        <f t="shared" si="15"/>
        <v>125.8</v>
      </c>
    </row>
    <row r="383" spans="1:10" x14ac:dyDescent="0.2">
      <c r="A383" s="781" t="s">
        <v>3707</v>
      </c>
      <c r="B383" s="782"/>
      <c r="C383" s="782"/>
      <c r="D383" s="782"/>
      <c r="E383" s="782"/>
      <c r="F383" s="782"/>
      <c r="G383" s="782"/>
      <c r="H383" s="782"/>
      <c r="I383" s="782"/>
      <c r="J383" s="783"/>
    </row>
    <row r="384" spans="1:10" ht="24.75" customHeight="1" x14ac:dyDescent="0.2">
      <c r="A384" s="781"/>
      <c r="B384" s="782"/>
      <c r="C384" s="782"/>
      <c r="D384" s="782"/>
      <c r="E384" s="782"/>
      <c r="F384" s="782"/>
      <c r="G384" s="782"/>
      <c r="H384" s="782"/>
      <c r="I384" s="782"/>
      <c r="J384" s="783"/>
    </row>
    <row r="385" spans="1:10" ht="15" customHeight="1" x14ac:dyDescent="0.2">
      <c r="A385" s="146"/>
      <c r="B385" s="70"/>
      <c r="C385" s="140"/>
      <c r="D385" s="48"/>
      <c r="E385" s="201"/>
      <c r="F385" s="201"/>
      <c r="G385" s="476"/>
      <c r="H385" s="476"/>
      <c r="I385" s="476"/>
      <c r="J385" s="477"/>
    </row>
  </sheetData>
  <sheetProtection algorithmName="SHA-512" hashValue="jKWZmAuPXKtVyfhPD//JOUkaURWEe+uu+zc3QPVugvQ5tZNCg7B0mRp/obMYrNQULi2ZpUGxRRlQlUCYbf/TQA==" saltValue="1yMdvvEHK3CqWMUZYY7uFg==" spinCount="100000" sheet="1" formatCells="0" formatColumns="0" formatRows="0" insertColumns="0" insertRows="0" insertHyperlinks="0" deleteColumns="0" deleteRows="0" pivotTables="0"/>
  <mergeCells count="9">
    <mergeCell ref="A383:J384"/>
    <mergeCell ref="A3:J3"/>
    <mergeCell ref="B103:J103"/>
    <mergeCell ref="B91:B92"/>
    <mergeCell ref="A91:A92"/>
    <mergeCell ref="C91:C92"/>
    <mergeCell ref="A94:A95"/>
    <mergeCell ref="B94:B95"/>
    <mergeCell ref="C94:C95"/>
  </mergeCells>
  <phoneticPr fontId="22" type="noConversion"/>
  <printOptions horizontalCentered="1"/>
  <pageMargins left="0.17" right="0.17" top="0.18" bottom="0.2" header="0.31496062992125984" footer="0.16"/>
  <pageSetup paperSize="9" scale="95" firstPageNumber="99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O314"/>
  <sheetViews>
    <sheetView topLeftCell="A277" workbookViewId="0">
      <selection activeCell="N30" sqref="N30"/>
    </sheetView>
  </sheetViews>
  <sheetFormatPr defaultRowHeight="12.75" x14ac:dyDescent="0.2"/>
  <cols>
    <col min="1" max="1" width="8.140625" customWidth="1"/>
    <col min="2" max="2" width="52.42578125" customWidth="1"/>
    <col min="3" max="3" width="13" customWidth="1"/>
    <col min="4" max="4" width="14.140625" style="76" customWidth="1"/>
    <col min="5" max="5" width="10.28515625" style="147" customWidth="1"/>
    <col min="6" max="6" width="9" customWidth="1"/>
    <col min="7" max="8" width="9" style="147" customWidth="1"/>
    <col min="9" max="9" width="13.28515625" style="147" customWidth="1"/>
    <col min="10" max="10" width="13.140625" style="147" customWidth="1"/>
  </cols>
  <sheetData>
    <row r="1" spans="1:15" ht="17.25" customHeight="1" x14ac:dyDescent="0.2">
      <c r="A1" s="1" t="s">
        <v>3708</v>
      </c>
      <c r="B1" s="4"/>
      <c r="C1" s="4"/>
      <c r="D1" s="72"/>
      <c r="E1" s="162"/>
      <c r="F1" s="162"/>
      <c r="G1" s="162"/>
      <c r="H1" s="162"/>
      <c r="I1" s="162"/>
      <c r="J1" s="162"/>
    </row>
    <row r="2" spans="1:15" x14ac:dyDescent="0.2">
      <c r="A2" s="1" t="s">
        <v>3709</v>
      </c>
      <c r="B2" s="4"/>
      <c r="C2" s="4"/>
      <c r="D2" s="72"/>
      <c r="E2" s="162"/>
      <c r="F2" s="4"/>
      <c r="G2" s="162"/>
      <c r="H2" s="162"/>
      <c r="I2" s="162"/>
      <c r="J2" s="162"/>
    </row>
    <row r="3" spans="1:15" ht="25.5" customHeight="1" x14ac:dyDescent="0.2">
      <c r="A3" s="104" t="s">
        <v>3710</v>
      </c>
      <c r="B3" s="104"/>
      <c r="C3" s="4"/>
      <c r="D3" s="4"/>
      <c r="E3" s="162"/>
      <c r="F3" s="4"/>
      <c r="G3" s="162"/>
      <c r="H3" s="162"/>
      <c r="I3" s="162"/>
      <c r="J3" s="162"/>
    </row>
    <row r="4" spans="1:15" ht="17.25" customHeight="1" x14ac:dyDescent="0.2">
      <c r="A4" s="104" t="s">
        <v>3711</v>
      </c>
      <c r="B4" s="104"/>
      <c r="C4" s="4"/>
      <c r="D4" s="4"/>
      <c r="E4" s="162"/>
      <c r="F4" s="4"/>
      <c r="G4" s="162"/>
      <c r="H4" s="162"/>
      <c r="I4" s="162"/>
      <c r="J4" s="162"/>
    </row>
    <row r="5" spans="1:15" ht="11.25" customHeight="1" x14ac:dyDescent="0.2">
      <c r="A5" s="163"/>
      <c r="B5" s="104"/>
      <c r="C5" s="4"/>
      <c r="E5" s="162"/>
      <c r="F5" s="4"/>
      <c r="G5" s="162"/>
      <c r="H5" s="162"/>
      <c r="I5" s="162"/>
      <c r="J5" s="162"/>
    </row>
    <row r="6" spans="1:15" x14ac:dyDescent="0.2">
      <c r="A6" s="156" t="s">
        <v>3835</v>
      </c>
      <c r="B6" s="78"/>
      <c r="C6" s="79" t="s">
        <v>3836</v>
      </c>
      <c r="D6" s="80" t="s">
        <v>3837</v>
      </c>
      <c r="E6" s="81" t="s">
        <v>484</v>
      </c>
      <c r="F6" s="82" t="s">
        <v>485</v>
      </c>
      <c r="G6" s="81" t="s">
        <v>486</v>
      </c>
      <c r="H6" s="83" t="s">
        <v>487</v>
      </c>
      <c r="I6" s="237" t="s">
        <v>488</v>
      </c>
      <c r="J6" s="238"/>
    </row>
    <row r="7" spans="1:15" x14ac:dyDescent="0.2">
      <c r="A7" s="159" t="s">
        <v>489</v>
      </c>
      <c r="B7" s="67"/>
      <c r="C7" s="35" t="s">
        <v>490</v>
      </c>
      <c r="D7" s="68" t="s">
        <v>491</v>
      </c>
      <c r="E7" s="38" t="s">
        <v>492</v>
      </c>
      <c r="F7" s="33" t="s">
        <v>493</v>
      </c>
      <c r="G7" s="38" t="s">
        <v>494</v>
      </c>
      <c r="H7" s="37" t="s">
        <v>495</v>
      </c>
      <c r="I7" s="239" t="s">
        <v>496</v>
      </c>
      <c r="J7" s="240" t="s">
        <v>497</v>
      </c>
    </row>
    <row r="8" spans="1:15" x14ac:dyDescent="0.2">
      <c r="A8" s="30"/>
      <c r="B8" s="67"/>
      <c r="C8" s="35"/>
      <c r="D8" s="68" t="s">
        <v>498</v>
      </c>
      <c r="E8" s="38" t="s">
        <v>499</v>
      </c>
      <c r="F8" s="33" t="s">
        <v>500</v>
      </c>
      <c r="G8" s="38" t="s">
        <v>501</v>
      </c>
      <c r="H8" s="37" t="s">
        <v>499</v>
      </c>
      <c r="I8" s="202" t="s">
        <v>1633</v>
      </c>
      <c r="J8" s="208" t="s">
        <v>1634</v>
      </c>
    </row>
    <row r="9" spans="1:15" x14ac:dyDescent="0.2">
      <c r="A9" s="84"/>
      <c r="B9" s="85"/>
      <c r="C9" s="86"/>
      <c r="D9" s="87"/>
      <c r="E9" s="88"/>
      <c r="F9" s="47" t="s">
        <v>1635</v>
      </c>
      <c r="G9" s="89" t="s">
        <v>499</v>
      </c>
      <c r="H9" s="90"/>
      <c r="I9" s="241" t="s">
        <v>1637</v>
      </c>
      <c r="J9" s="241" t="s">
        <v>1637</v>
      </c>
    </row>
    <row r="10" spans="1:15" ht="21" customHeight="1" x14ac:dyDescent="0.2">
      <c r="A10" s="161" t="s">
        <v>3712</v>
      </c>
      <c r="B10" s="1"/>
      <c r="C10" s="33"/>
      <c r="D10" s="63"/>
      <c r="E10" s="37"/>
      <c r="F10" s="38"/>
      <c r="G10" s="37"/>
      <c r="H10" s="74"/>
      <c r="I10" s="202"/>
      <c r="J10" s="479"/>
    </row>
    <row r="11" spans="1:15" ht="21.75" customHeight="1" x14ac:dyDescent="0.2">
      <c r="A11" s="112" t="s">
        <v>3713</v>
      </c>
      <c r="B11" s="64" t="s">
        <v>3714</v>
      </c>
      <c r="C11" s="33" t="s">
        <v>2783</v>
      </c>
      <c r="D11" s="61" t="s">
        <v>3715</v>
      </c>
      <c r="E11" s="179">
        <f>VLOOKUP(D11,ФОТ!$B$3:$C$107,2,FALSE)</f>
        <v>128.51</v>
      </c>
      <c r="F11" s="99">
        <v>0.33</v>
      </c>
      <c r="G11" s="92">
        <f>ROUND(E11*F11,2)</f>
        <v>42.41</v>
      </c>
      <c r="H11" s="99">
        <f>ROUND(G11*ФОТ!$D$3,2)</f>
        <v>112.98</v>
      </c>
      <c r="I11" s="195">
        <f>ROUND(H11*ФОТ!$E$3,1)</f>
        <v>163.80000000000001</v>
      </c>
      <c r="J11" s="195">
        <f>ROUND(H11*ФОТ!$F$3,1)</f>
        <v>146.9</v>
      </c>
      <c r="O11" s="147"/>
    </row>
    <row r="12" spans="1:15" ht="21" customHeight="1" x14ac:dyDescent="0.2">
      <c r="A12" s="112" t="s">
        <v>824</v>
      </c>
      <c r="B12" s="64" t="s">
        <v>825</v>
      </c>
      <c r="C12" s="33" t="s">
        <v>2309</v>
      </c>
      <c r="D12" s="61" t="s">
        <v>2525</v>
      </c>
      <c r="E12" s="179">
        <f>VLOOKUP(D12,ФОТ!$B$3:$C$107,2,FALSE)</f>
        <v>131.12</v>
      </c>
      <c r="F12" s="99">
        <v>0.1</v>
      </c>
      <c r="G12" s="92">
        <f t="shared" ref="G12:G19" si="0">ROUND(E12*F12,2)</f>
        <v>13.11</v>
      </c>
      <c r="H12" s="99">
        <f>ROUND(G12*ФОТ!$D$3,2)</f>
        <v>34.93</v>
      </c>
      <c r="I12" s="195">
        <f>ROUND(H12*ФОТ!$E$3,1)</f>
        <v>50.6</v>
      </c>
      <c r="J12" s="195">
        <f>ROUND(H12*ФОТ!$F$3,1)</f>
        <v>45.4</v>
      </c>
      <c r="O12" s="147"/>
    </row>
    <row r="13" spans="1:15" ht="12" customHeight="1" x14ac:dyDescent="0.2">
      <c r="A13" s="112"/>
      <c r="B13" s="64"/>
      <c r="C13" s="33"/>
      <c r="D13" s="61" t="s">
        <v>3715</v>
      </c>
      <c r="E13" s="179">
        <f>VLOOKUP(D13,ФОТ!$B$3:$C$107,2,FALSE)</f>
        <v>128.51</v>
      </c>
      <c r="F13" s="99">
        <v>0.3</v>
      </c>
      <c r="G13" s="92">
        <f t="shared" si="0"/>
        <v>38.549999999999997</v>
      </c>
      <c r="H13" s="99">
        <f>ROUND(G13*ФОТ!$D$3,2)</f>
        <v>102.7</v>
      </c>
      <c r="I13" s="195">
        <f>ROUND(H13*ФОТ!$E$3,1)</f>
        <v>148.9</v>
      </c>
      <c r="J13" s="195">
        <f>ROUND(H13*ФОТ!$F$3,1)</f>
        <v>133.5</v>
      </c>
      <c r="O13" s="147"/>
    </row>
    <row r="14" spans="1:15" ht="11.25" customHeight="1" x14ac:dyDescent="0.2">
      <c r="A14" s="112"/>
      <c r="B14" s="64"/>
      <c r="C14" s="33"/>
      <c r="D14" s="61" t="s">
        <v>2529</v>
      </c>
      <c r="E14" s="179">
        <f>VLOOKUP(D14,ФОТ!$B$3:$C$107,2,FALSE)</f>
        <v>146.24</v>
      </c>
      <c r="F14" s="99">
        <v>0.2</v>
      </c>
      <c r="G14" s="92">
        <f t="shared" si="0"/>
        <v>29.25</v>
      </c>
      <c r="H14" s="99">
        <f>ROUND(G14*ФОТ!$D$3,2)</f>
        <v>77.92</v>
      </c>
      <c r="I14" s="195">
        <f>ROUND(H14*ФОТ!$E$3,1)</f>
        <v>113</v>
      </c>
      <c r="J14" s="195">
        <f>ROUND(H14*ФОТ!$F$3,1)</f>
        <v>101.3</v>
      </c>
      <c r="O14" s="147"/>
    </row>
    <row r="15" spans="1:15" ht="15.75" customHeight="1" x14ac:dyDescent="0.25">
      <c r="A15" s="112"/>
      <c r="B15" s="64"/>
      <c r="C15" s="33"/>
      <c r="D15" s="61"/>
      <c r="E15" s="179"/>
      <c r="F15" s="99"/>
      <c r="G15" s="92"/>
      <c r="H15" s="99"/>
      <c r="I15" s="261">
        <f>I12+I13+I14</f>
        <v>312.5</v>
      </c>
      <c r="J15" s="261">
        <f>J12+J13+J14</f>
        <v>280.2</v>
      </c>
      <c r="O15" s="147"/>
    </row>
    <row r="16" spans="1:15" ht="17.25" customHeight="1" x14ac:dyDescent="0.2">
      <c r="A16" s="112" t="s">
        <v>826</v>
      </c>
      <c r="B16" s="108" t="s">
        <v>827</v>
      </c>
      <c r="C16" s="33" t="s">
        <v>3156</v>
      </c>
      <c r="D16" s="61" t="s">
        <v>3715</v>
      </c>
      <c r="E16" s="179">
        <f>VLOOKUP(D16,ФОТ!$B$3:$C$107,2,FALSE)</f>
        <v>128.51</v>
      </c>
      <c r="F16" s="99">
        <v>0.4</v>
      </c>
      <c r="G16" s="92">
        <f t="shared" si="0"/>
        <v>51.4</v>
      </c>
      <c r="H16" s="99">
        <f>ROUND(G16*ФОТ!$D$3,2)</f>
        <v>136.93</v>
      </c>
      <c r="I16" s="195">
        <f>ROUND(H16*ФОТ!$E$3,1)</f>
        <v>198.5</v>
      </c>
      <c r="J16" s="195">
        <f>ROUND(H16*ФОТ!$F$3,1)</f>
        <v>178</v>
      </c>
      <c r="O16" s="147"/>
    </row>
    <row r="17" spans="1:15" ht="14.25" customHeight="1" x14ac:dyDescent="0.2">
      <c r="A17" s="112" t="s">
        <v>828</v>
      </c>
      <c r="B17" s="108" t="s">
        <v>829</v>
      </c>
      <c r="C17" s="33" t="s">
        <v>830</v>
      </c>
      <c r="D17" s="61" t="s">
        <v>3715</v>
      </c>
      <c r="E17" s="179">
        <f>VLOOKUP(D17,ФОТ!$B$3:$C$107,2,FALSE)</f>
        <v>128.51</v>
      </c>
      <c r="F17" s="99">
        <v>0.12</v>
      </c>
      <c r="G17" s="92">
        <f t="shared" si="0"/>
        <v>15.42</v>
      </c>
      <c r="H17" s="99">
        <f>ROUND(G17*ФОТ!$D$3,2)</f>
        <v>41.08</v>
      </c>
      <c r="I17" s="195">
        <f>ROUND(H17*ФОТ!$E$3,1)</f>
        <v>59.6</v>
      </c>
      <c r="J17" s="195">
        <f>ROUND(H17*ФОТ!$F$3,1)</f>
        <v>53.4</v>
      </c>
      <c r="O17" s="147"/>
    </row>
    <row r="18" spans="1:15" ht="14.25" customHeight="1" x14ac:dyDescent="0.2">
      <c r="A18" s="112" t="s">
        <v>831</v>
      </c>
      <c r="B18" s="64" t="s">
        <v>832</v>
      </c>
      <c r="C18" s="33" t="s">
        <v>1581</v>
      </c>
      <c r="D18" s="61" t="s">
        <v>3715</v>
      </c>
      <c r="E18" s="179">
        <f>VLOOKUP(D18,ФОТ!$B$3:$C$107,2,FALSE)</f>
        <v>128.51</v>
      </c>
      <c r="F18" s="92">
        <v>0.05</v>
      </c>
      <c r="G18" s="92">
        <f t="shared" si="0"/>
        <v>6.43</v>
      </c>
      <c r="H18" s="99">
        <f>ROUND(G18*ФОТ!$D$3,2)</f>
        <v>17.13</v>
      </c>
      <c r="I18" s="195">
        <f>ROUND(H18*ФОТ!$E$3,1)</f>
        <v>24.8</v>
      </c>
      <c r="J18" s="195">
        <f>ROUND(H18*ФОТ!$F$3,1)</f>
        <v>22.3</v>
      </c>
      <c r="O18" s="147"/>
    </row>
    <row r="19" spans="1:15" ht="14.25" customHeight="1" x14ac:dyDescent="0.2">
      <c r="A19" s="112" t="s">
        <v>833</v>
      </c>
      <c r="B19" s="64" t="s">
        <v>834</v>
      </c>
      <c r="C19" s="33" t="s">
        <v>206</v>
      </c>
      <c r="D19" s="61" t="s">
        <v>3715</v>
      </c>
      <c r="E19" s="179">
        <f>VLOOKUP(D19,ФОТ!$B$3:$C$107,2,FALSE)</f>
        <v>128.51</v>
      </c>
      <c r="F19" s="92">
        <v>0.08</v>
      </c>
      <c r="G19" s="92">
        <f t="shared" si="0"/>
        <v>10.28</v>
      </c>
      <c r="H19" s="99">
        <f>ROUND(G19*ФОТ!$D$3,2)</f>
        <v>27.39</v>
      </c>
      <c r="I19" s="195">
        <f>ROUND(H19*ФОТ!$E$3,1)</f>
        <v>39.700000000000003</v>
      </c>
      <c r="J19" s="195">
        <f>ROUND(H19*ФОТ!$F$3,1)</f>
        <v>35.6</v>
      </c>
      <c r="O19" s="147"/>
    </row>
    <row r="20" spans="1:15" ht="14.25" customHeight="1" x14ac:dyDescent="0.2">
      <c r="A20" s="112" t="s">
        <v>835</v>
      </c>
      <c r="B20" s="64" t="s">
        <v>836</v>
      </c>
      <c r="C20" s="33"/>
      <c r="D20" s="63"/>
      <c r="E20" s="164"/>
      <c r="F20" s="98"/>
      <c r="G20" s="92"/>
      <c r="H20" s="99"/>
      <c r="I20" s="195"/>
      <c r="J20" s="195"/>
      <c r="O20" s="147"/>
    </row>
    <row r="21" spans="1:15" ht="11.25" customHeight="1" x14ac:dyDescent="0.2">
      <c r="A21" s="165"/>
      <c r="B21" s="64" t="s">
        <v>3045</v>
      </c>
      <c r="C21" s="33" t="s">
        <v>3046</v>
      </c>
      <c r="D21" s="61" t="s">
        <v>2525</v>
      </c>
      <c r="E21" s="179">
        <f>VLOOKUP(D21,ФОТ!$B$3:$C$107,2,FALSE)</f>
        <v>131.12</v>
      </c>
      <c r="F21" s="92">
        <v>0.5</v>
      </c>
      <c r="G21" s="92">
        <f t="shared" ref="G21:G28" si="1">ROUND(E21*F21,2)</f>
        <v>65.56</v>
      </c>
      <c r="H21" s="99">
        <f>ROUND(G21*ФОТ!$D$3,2)</f>
        <v>174.65</v>
      </c>
      <c r="I21" s="195">
        <f>ROUND(H21*ФОТ!$E$3,1)</f>
        <v>253.2</v>
      </c>
      <c r="J21" s="195">
        <f>ROUND(H21*ФОТ!$F$3,1)</f>
        <v>227</v>
      </c>
      <c r="O21" s="147"/>
    </row>
    <row r="22" spans="1:15" ht="11.25" customHeight="1" x14ac:dyDescent="0.2">
      <c r="A22" s="165"/>
      <c r="B22" s="64"/>
      <c r="C22" s="33"/>
      <c r="D22" s="61" t="s">
        <v>3715</v>
      </c>
      <c r="E22" s="179">
        <f>VLOOKUP(D22,ФОТ!$B$3:$C$107,2,FALSE)</f>
        <v>128.51</v>
      </c>
      <c r="F22" s="99">
        <v>0.5</v>
      </c>
      <c r="G22" s="92">
        <f t="shared" si="1"/>
        <v>64.260000000000005</v>
      </c>
      <c r="H22" s="99">
        <f>ROUND(G22*ФОТ!$D$3,2)</f>
        <v>171.19</v>
      </c>
      <c r="I22" s="195">
        <f>ROUND(H22*ФОТ!$E$3,1)</f>
        <v>248.2</v>
      </c>
      <c r="J22" s="195">
        <f>ROUND(H22*ФОТ!$F$3,1)</f>
        <v>222.5</v>
      </c>
      <c r="O22" s="147"/>
    </row>
    <row r="23" spans="1:15" ht="18.75" customHeight="1" x14ac:dyDescent="0.25">
      <c r="A23" s="165"/>
      <c r="B23" s="64"/>
      <c r="C23" s="33"/>
      <c r="D23" s="61"/>
      <c r="E23" s="179"/>
      <c r="F23" s="99"/>
      <c r="G23" s="92"/>
      <c r="H23" s="99"/>
      <c r="I23" s="261">
        <f>I21+I22</f>
        <v>501.4</v>
      </c>
      <c r="J23" s="261">
        <f>J21+J22</f>
        <v>449.5</v>
      </c>
      <c r="O23" s="147"/>
    </row>
    <row r="24" spans="1:15" ht="19.5" customHeight="1" x14ac:dyDescent="0.2">
      <c r="A24" s="36"/>
      <c r="B24" t="s">
        <v>3047</v>
      </c>
      <c r="C24" s="33" t="s">
        <v>2219</v>
      </c>
      <c r="D24" s="61" t="s">
        <v>2525</v>
      </c>
      <c r="E24" s="179">
        <f>VLOOKUP(D24,ФОТ!$B$3:$C$107,2,FALSE)</f>
        <v>131.12</v>
      </c>
      <c r="F24" s="99">
        <v>0.1</v>
      </c>
      <c r="G24" s="92">
        <f t="shared" si="1"/>
        <v>13.11</v>
      </c>
      <c r="H24" s="99">
        <f>ROUND(G24*ФОТ!$D$3,2)</f>
        <v>34.93</v>
      </c>
      <c r="I24" s="195">
        <f>ROUND(H24*ФОТ!$E$3,1)</f>
        <v>50.6</v>
      </c>
      <c r="J24" s="195">
        <f>ROUND(H24*ФОТ!$F$3,1)</f>
        <v>45.4</v>
      </c>
      <c r="O24" s="147"/>
    </row>
    <row r="25" spans="1:15" ht="21.75" customHeight="1" x14ac:dyDescent="0.2">
      <c r="A25" s="36" t="s">
        <v>3048</v>
      </c>
      <c r="B25" t="s">
        <v>3049</v>
      </c>
      <c r="C25" s="33" t="s">
        <v>3050</v>
      </c>
      <c r="D25" s="61" t="s">
        <v>2525</v>
      </c>
      <c r="E25" s="179">
        <f>VLOOKUP(D25,ФОТ!$B$3:$C$107,2,FALSE)</f>
        <v>131.12</v>
      </c>
      <c r="F25" s="92">
        <v>0.25</v>
      </c>
      <c r="G25" s="92">
        <f t="shared" si="1"/>
        <v>32.78</v>
      </c>
      <c r="H25" s="99">
        <f>ROUND(G25*ФОТ!$D$3,2)</f>
        <v>87.33</v>
      </c>
      <c r="I25" s="195">
        <f>ROUND(H25*ФОТ!$E$3,1)</f>
        <v>126.6</v>
      </c>
      <c r="J25" s="195">
        <f>ROUND(H25*ФОТ!$F$3,1)</f>
        <v>113.5</v>
      </c>
      <c r="O25" s="147"/>
    </row>
    <row r="26" spans="1:15" ht="16.5" customHeight="1" x14ac:dyDescent="0.2">
      <c r="A26" s="36" t="s">
        <v>3051</v>
      </c>
      <c r="B26" s="64" t="s">
        <v>3052</v>
      </c>
      <c r="C26" s="33" t="s">
        <v>3053</v>
      </c>
      <c r="D26" s="61" t="s">
        <v>2525</v>
      </c>
      <c r="E26" s="179">
        <f>VLOOKUP(D26,ФОТ!$B$3:$C$107,2,FALSE)</f>
        <v>131.12</v>
      </c>
      <c r="F26" s="99">
        <v>0.25</v>
      </c>
      <c r="G26" s="92">
        <f t="shared" si="1"/>
        <v>32.78</v>
      </c>
      <c r="H26" s="99">
        <f>ROUND(G26*ФОТ!$D$3,2)</f>
        <v>87.33</v>
      </c>
      <c r="I26" s="195">
        <f>ROUND(H26*ФОТ!$E$3,1)</f>
        <v>126.6</v>
      </c>
      <c r="J26" s="195">
        <f>ROUND(H26*ФОТ!$F$3,1)</f>
        <v>113.5</v>
      </c>
      <c r="O26" s="147"/>
    </row>
    <row r="27" spans="1:15" ht="16.5" customHeight="1" x14ac:dyDescent="0.2">
      <c r="A27" s="36" t="s">
        <v>3054</v>
      </c>
      <c r="B27" s="101" t="s">
        <v>3055</v>
      </c>
      <c r="C27" s="33" t="s">
        <v>636</v>
      </c>
      <c r="D27" s="61" t="s">
        <v>2525</v>
      </c>
      <c r="E27" s="179">
        <f>VLOOKUP(D27,ФОТ!$B$3:$C$107,2,FALSE)</f>
        <v>131.12</v>
      </c>
      <c r="F27" s="99">
        <v>0.03</v>
      </c>
      <c r="G27" s="92">
        <f t="shared" si="1"/>
        <v>3.93</v>
      </c>
      <c r="H27" s="99">
        <f>ROUND(G27*ФОТ!$D$3,2)</f>
        <v>10.47</v>
      </c>
      <c r="I27" s="195">
        <f>ROUND(H27*ФОТ!$E$3,1)</f>
        <v>15.2</v>
      </c>
      <c r="J27" s="195">
        <f>ROUND(H27*ФОТ!$F$3,1)</f>
        <v>13.6</v>
      </c>
      <c r="O27" s="147"/>
    </row>
    <row r="28" spans="1:15" ht="16.5" customHeight="1" x14ac:dyDescent="0.2">
      <c r="A28" s="36" t="s">
        <v>3056</v>
      </c>
      <c r="B28" t="s">
        <v>3057</v>
      </c>
      <c r="C28" s="33" t="s">
        <v>3058</v>
      </c>
      <c r="D28" s="61" t="s">
        <v>2525</v>
      </c>
      <c r="E28" s="179">
        <f>VLOOKUP(D28,ФОТ!$B$3:$C$107,2,FALSE)</f>
        <v>131.12</v>
      </c>
      <c r="F28" s="99">
        <v>3</v>
      </c>
      <c r="G28" s="92">
        <f t="shared" si="1"/>
        <v>393.36</v>
      </c>
      <c r="H28" s="99">
        <f>ROUND(G28*ФОТ!$D$3,2)</f>
        <v>1047.9100000000001</v>
      </c>
      <c r="I28" s="195">
        <f>ROUND(H28*ФОТ!$E$3,1)</f>
        <v>1519.5</v>
      </c>
      <c r="J28" s="195">
        <f>ROUND(H28*ФОТ!$F$3,1)</f>
        <v>1362.3</v>
      </c>
      <c r="O28" s="147"/>
    </row>
    <row r="29" spans="1:15" ht="12.75" customHeight="1" x14ac:dyDescent="0.2">
      <c r="A29" s="36"/>
      <c r="B29" s="34" t="s">
        <v>3059</v>
      </c>
      <c r="C29" s="33"/>
      <c r="D29" s="61"/>
      <c r="E29" s="92"/>
      <c r="F29" s="99"/>
      <c r="G29" s="92"/>
      <c r="H29" s="99"/>
      <c r="I29" s="195"/>
      <c r="J29" s="195"/>
      <c r="O29" s="147"/>
    </row>
    <row r="30" spans="1:15" ht="16.5" customHeight="1" x14ac:dyDescent="0.2">
      <c r="A30" s="36" t="s">
        <v>3060</v>
      </c>
      <c r="B30" s="34" t="s">
        <v>3061</v>
      </c>
      <c r="C30" s="33" t="s">
        <v>2776</v>
      </c>
      <c r="D30" s="61" t="s">
        <v>2525</v>
      </c>
      <c r="E30" s="179">
        <f>VLOOKUP(D30,ФОТ!$B$3:$C$107,2,FALSE)</f>
        <v>131.12</v>
      </c>
      <c r="F30" s="99">
        <v>1</v>
      </c>
      <c r="G30" s="92">
        <f>ROUND(E30*F30,2)</f>
        <v>131.12</v>
      </c>
      <c r="H30" s="99">
        <f>ROUND(G30*ФОТ!$D$3,2)</f>
        <v>349.3</v>
      </c>
      <c r="I30" s="195">
        <f>ROUND(H30*ФОТ!$E$3,1)</f>
        <v>506.5</v>
      </c>
      <c r="J30" s="195">
        <f>ROUND(H30*ФОТ!$F$3,1)</f>
        <v>454.1</v>
      </c>
    </row>
    <row r="31" spans="1:15" ht="12.75" customHeight="1" x14ac:dyDescent="0.2">
      <c r="A31" s="36"/>
      <c r="B31" s="34"/>
      <c r="C31" s="33"/>
      <c r="D31" s="166" t="s">
        <v>3062</v>
      </c>
      <c r="E31" s="179">
        <f>VLOOKUP(D31,ФОТ!$B$3:$C$107,2,FALSE)</f>
        <v>131.12</v>
      </c>
      <c r="F31" s="99">
        <v>1</v>
      </c>
      <c r="G31" s="92">
        <f>ROUND(E31*F31,2)</f>
        <v>131.12</v>
      </c>
      <c r="H31" s="99">
        <f>ROUND(G31*ФОТ!$D$3,2)</f>
        <v>349.3</v>
      </c>
      <c r="I31" s="195">
        <f>ROUND(H31*ФОТ!$E$3,1)</f>
        <v>506.5</v>
      </c>
      <c r="J31" s="195">
        <f>ROUND(H31*ФОТ!$F$3,1)</f>
        <v>454.1</v>
      </c>
    </row>
    <row r="32" spans="1:15" ht="12.75" customHeight="1" x14ac:dyDescent="0.25">
      <c r="A32" s="36"/>
      <c r="B32" s="34"/>
      <c r="C32" s="33"/>
      <c r="D32" s="166"/>
      <c r="E32" s="179"/>
      <c r="F32" s="99"/>
      <c r="G32" s="92"/>
      <c r="H32" s="99"/>
      <c r="I32" s="261">
        <f>I30+I31</f>
        <v>1013</v>
      </c>
      <c r="J32" s="261">
        <f>J30+J31</f>
        <v>908.2</v>
      </c>
    </row>
    <row r="33" spans="1:10" ht="15" customHeight="1" x14ac:dyDescent="0.2">
      <c r="A33" s="36" t="s">
        <v>3063</v>
      </c>
      <c r="B33" s="34" t="s">
        <v>3064</v>
      </c>
      <c r="C33" s="150"/>
      <c r="D33" s="145"/>
      <c r="E33" s="92"/>
      <c r="F33" s="167"/>
      <c r="G33" s="92"/>
      <c r="H33" s="99"/>
      <c r="I33" s="195"/>
      <c r="J33" s="195"/>
    </row>
    <row r="34" spans="1:10" ht="13.5" customHeight="1" x14ac:dyDescent="0.2">
      <c r="A34" s="36"/>
      <c r="B34" s="34" t="s">
        <v>3065</v>
      </c>
      <c r="C34" s="33" t="s">
        <v>416</v>
      </c>
      <c r="D34" s="61" t="s">
        <v>2525</v>
      </c>
      <c r="E34" s="179">
        <f>VLOOKUP(D34,ФОТ!$B$3:$C$107,2,FALSE)</f>
        <v>131.12</v>
      </c>
      <c r="F34" s="98">
        <v>0.1</v>
      </c>
      <c r="G34" s="92">
        <f t="shared" ref="G34:G42" si="2">ROUND(E34*F34,2)</f>
        <v>13.11</v>
      </c>
      <c r="H34" s="99">
        <f>ROUND(G34*ФОТ!$D$3,2)</f>
        <v>34.93</v>
      </c>
      <c r="I34" s="195">
        <f>ROUND(H34*ФОТ!$E$3,1)</f>
        <v>50.6</v>
      </c>
      <c r="J34" s="195">
        <f>ROUND(H34*ФОТ!$F$3,1)</f>
        <v>45.4</v>
      </c>
    </row>
    <row r="35" spans="1:10" ht="13.5" customHeight="1" x14ac:dyDescent="0.2">
      <c r="A35" s="36"/>
      <c r="B35" s="34" t="s">
        <v>3066</v>
      </c>
      <c r="C35" s="33" t="s">
        <v>2219</v>
      </c>
      <c r="D35" s="61" t="s">
        <v>2525</v>
      </c>
      <c r="E35" s="179">
        <f>VLOOKUP(D35,ФОТ!$B$3:$C$107,2,FALSE)</f>
        <v>131.12</v>
      </c>
      <c r="F35" s="98">
        <v>0.06</v>
      </c>
      <c r="G35" s="92">
        <f t="shared" si="2"/>
        <v>7.87</v>
      </c>
      <c r="H35" s="99">
        <f>ROUND(G35*ФОТ!$D$3,2)</f>
        <v>20.97</v>
      </c>
      <c r="I35" s="195">
        <f>ROUND(H35*ФОТ!$E$3,1)</f>
        <v>30.4</v>
      </c>
      <c r="J35" s="195">
        <f>ROUND(H35*ФОТ!$F$3,1)</f>
        <v>27.3</v>
      </c>
    </row>
    <row r="36" spans="1:10" ht="12.75" customHeight="1" x14ac:dyDescent="0.2">
      <c r="A36" s="36"/>
      <c r="B36" s="34" t="s">
        <v>3067</v>
      </c>
      <c r="C36" s="150" t="s">
        <v>2219</v>
      </c>
      <c r="D36" s="61" t="s">
        <v>2525</v>
      </c>
      <c r="E36" s="179">
        <f>VLOOKUP(D36,ФОТ!$B$3:$C$107,2,FALSE)</f>
        <v>131.12</v>
      </c>
      <c r="F36" s="98">
        <v>0.05</v>
      </c>
      <c r="G36" s="92">
        <f t="shared" si="2"/>
        <v>6.56</v>
      </c>
      <c r="H36" s="99">
        <f>ROUND(G36*ФОТ!$D$3,2)</f>
        <v>17.48</v>
      </c>
      <c r="I36" s="195">
        <f>ROUND(H36*ФОТ!$E$3,1)</f>
        <v>25.3</v>
      </c>
      <c r="J36" s="195">
        <f>ROUND(H36*ФОТ!$F$3,1)</f>
        <v>22.7</v>
      </c>
    </row>
    <row r="37" spans="1:10" ht="12.75" customHeight="1" x14ac:dyDescent="0.2">
      <c r="A37" s="36"/>
      <c r="B37" s="34" t="s">
        <v>2550</v>
      </c>
      <c r="C37" s="33" t="s">
        <v>2219</v>
      </c>
      <c r="D37" s="61" t="s">
        <v>2525</v>
      </c>
      <c r="E37" s="179">
        <f>VLOOKUP(D37,ФОТ!$B$3:$C$107,2,FALSE)</f>
        <v>131.12</v>
      </c>
      <c r="F37" s="98">
        <v>0.03</v>
      </c>
      <c r="G37" s="92">
        <f t="shared" si="2"/>
        <v>3.93</v>
      </c>
      <c r="H37" s="99">
        <f>ROUND(G37*ФОТ!$D$3,2)</f>
        <v>10.47</v>
      </c>
      <c r="I37" s="195">
        <f>ROUND(H37*ФОТ!$E$3,1)</f>
        <v>15.2</v>
      </c>
      <c r="J37" s="195">
        <f>ROUND(H37*ФОТ!$F$3,1)</f>
        <v>13.6</v>
      </c>
    </row>
    <row r="38" spans="1:10" ht="21" customHeight="1" x14ac:dyDescent="0.2">
      <c r="A38" s="36" t="s">
        <v>2551</v>
      </c>
      <c r="B38" s="34" t="s">
        <v>2552</v>
      </c>
      <c r="C38" s="33" t="s">
        <v>3717</v>
      </c>
      <c r="D38" s="61" t="s">
        <v>2525</v>
      </c>
      <c r="E38" s="179">
        <f>VLOOKUP(D38,ФОТ!$B$3:$C$107,2,FALSE)</f>
        <v>131.12</v>
      </c>
      <c r="F38" s="92">
        <v>0.42</v>
      </c>
      <c r="G38" s="92">
        <f t="shared" si="2"/>
        <v>55.07</v>
      </c>
      <c r="H38" s="99">
        <f>ROUND(G38*ФОТ!$D$3,2)</f>
        <v>146.71</v>
      </c>
      <c r="I38" s="195">
        <f>ROUND(H38*ФОТ!$E$3,1)</f>
        <v>212.7</v>
      </c>
      <c r="J38" s="195">
        <f>ROUND(H38*ФОТ!$F$3,1)</f>
        <v>190.7</v>
      </c>
    </row>
    <row r="39" spans="1:10" ht="16.5" customHeight="1" x14ac:dyDescent="0.2">
      <c r="A39" s="36" t="s">
        <v>2553</v>
      </c>
      <c r="B39" s="103" t="s">
        <v>2554</v>
      </c>
      <c r="C39" s="33" t="s">
        <v>2219</v>
      </c>
      <c r="D39" s="61" t="s">
        <v>2525</v>
      </c>
      <c r="E39" s="179">
        <f>VLOOKUP(D39,ФОТ!$B$3:$C$107,2,FALSE)</f>
        <v>131.12</v>
      </c>
      <c r="F39" s="99">
        <v>0.42</v>
      </c>
      <c r="G39" s="92">
        <f t="shared" si="2"/>
        <v>55.07</v>
      </c>
      <c r="H39" s="99">
        <f>ROUND(G39*ФОТ!$D$3,2)</f>
        <v>146.71</v>
      </c>
      <c r="I39" s="195">
        <f>ROUND(H39*ФОТ!$E$3,1)</f>
        <v>212.7</v>
      </c>
      <c r="J39" s="195">
        <f>ROUND(H39*ФОТ!$F$3,1)</f>
        <v>190.7</v>
      </c>
    </row>
    <row r="40" spans="1:10" ht="16.5" customHeight="1" x14ac:dyDescent="0.2">
      <c r="A40" s="36" t="s">
        <v>2555</v>
      </c>
      <c r="B40" s="34" t="s">
        <v>2556</v>
      </c>
      <c r="C40" s="33" t="s">
        <v>2219</v>
      </c>
      <c r="D40" s="61" t="s">
        <v>2525</v>
      </c>
      <c r="E40" s="179">
        <f>VLOOKUP(D40,ФОТ!$B$3:$C$107,2,FALSE)</f>
        <v>131.12</v>
      </c>
      <c r="F40" s="99">
        <v>0.33</v>
      </c>
      <c r="G40" s="92">
        <f t="shared" si="2"/>
        <v>43.27</v>
      </c>
      <c r="H40" s="99">
        <f>ROUND(G40*ФОТ!$D$3,2)</f>
        <v>115.27</v>
      </c>
      <c r="I40" s="195">
        <f>ROUND(H40*ФОТ!$E$3,1)</f>
        <v>167.1</v>
      </c>
      <c r="J40" s="195">
        <f>ROUND(H40*ФОТ!$F$3,1)</f>
        <v>149.9</v>
      </c>
    </row>
    <row r="41" spans="1:10" ht="16.5" customHeight="1" x14ac:dyDescent="0.2">
      <c r="A41" s="36" t="s">
        <v>2557</v>
      </c>
      <c r="B41" s="34" t="s">
        <v>172</v>
      </c>
      <c r="C41" s="33" t="s">
        <v>2219</v>
      </c>
      <c r="D41" s="61" t="s">
        <v>2525</v>
      </c>
      <c r="E41" s="179">
        <f>VLOOKUP(D41,ФОТ!$B$3:$C$107,2,FALSE)</f>
        <v>131.12</v>
      </c>
      <c r="F41" s="99">
        <v>3</v>
      </c>
      <c r="G41" s="92">
        <f t="shared" si="2"/>
        <v>393.36</v>
      </c>
      <c r="H41" s="99">
        <f>ROUND(G41*ФОТ!$D$3,2)</f>
        <v>1047.9100000000001</v>
      </c>
      <c r="I41" s="195">
        <f>ROUND(H41*ФОТ!$E$3,1)</f>
        <v>1519.5</v>
      </c>
      <c r="J41" s="195">
        <f>ROUND(H41*ФОТ!$F$3,1)</f>
        <v>1362.3</v>
      </c>
    </row>
    <row r="42" spans="1:10" ht="16.5" customHeight="1" x14ac:dyDescent="0.2">
      <c r="A42" s="36" t="s">
        <v>173</v>
      </c>
      <c r="B42" s="34" t="s">
        <v>174</v>
      </c>
      <c r="C42" s="33" t="s">
        <v>3609</v>
      </c>
      <c r="D42" s="61" t="s">
        <v>2526</v>
      </c>
      <c r="E42" s="179">
        <f>VLOOKUP(D42,ФОТ!$B$3:$C$107,2,FALSE)</f>
        <v>144.41</v>
      </c>
      <c r="F42" s="99">
        <v>5</v>
      </c>
      <c r="G42" s="92">
        <f t="shared" si="2"/>
        <v>722.05</v>
      </c>
      <c r="H42" s="99">
        <f>ROUND(G42*ФОТ!$D$3,2)</f>
        <v>1923.54</v>
      </c>
      <c r="I42" s="195">
        <f>ROUND(H42*ФОТ!$E$3,1)</f>
        <v>2789.1</v>
      </c>
      <c r="J42" s="195">
        <f>ROUND(H42*ФОТ!$F$3,1)</f>
        <v>2500.6</v>
      </c>
    </row>
    <row r="43" spans="1:10" ht="20.25" customHeight="1" x14ac:dyDescent="0.2">
      <c r="A43" s="161" t="s">
        <v>1033</v>
      </c>
      <c r="B43" s="168"/>
      <c r="C43" s="33"/>
      <c r="D43" s="61"/>
      <c r="E43" s="92"/>
      <c r="F43" s="99"/>
      <c r="G43" s="92"/>
      <c r="H43" s="99"/>
      <c r="I43" s="195"/>
      <c r="J43" s="195"/>
    </row>
    <row r="44" spans="1:10" ht="22.5" customHeight="1" x14ac:dyDescent="0.2">
      <c r="A44" s="36" t="s">
        <v>175</v>
      </c>
      <c r="B44" s="34" t="s">
        <v>176</v>
      </c>
      <c r="C44" s="33" t="s">
        <v>2829</v>
      </c>
      <c r="D44" s="61" t="s">
        <v>2525</v>
      </c>
      <c r="E44" s="179">
        <f>VLOOKUP(D44,ФОТ!$B$3:$C$107,2,FALSE)</f>
        <v>131.12</v>
      </c>
      <c r="F44" s="99">
        <v>3</v>
      </c>
      <c r="G44" s="92">
        <f t="shared" ref="G44:G75" si="3">ROUND(E44*F44,2)</f>
        <v>393.36</v>
      </c>
      <c r="H44" s="99">
        <f>ROUND(G44*ФОТ!$D$3,2)</f>
        <v>1047.9100000000001</v>
      </c>
      <c r="I44" s="195">
        <f>ROUND(H44*ФОТ!$E$3,1)</f>
        <v>1519.5</v>
      </c>
      <c r="J44" s="195">
        <f>ROUND(H44*ФОТ!$F$3,1)</f>
        <v>1362.3</v>
      </c>
    </row>
    <row r="45" spans="1:10" ht="12.75" customHeight="1" x14ac:dyDescent="0.2">
      <c r="A45" s="36"/>
      <c r="B45" s="34"/>
      <c r="C45" s="33"/>
      <c r="D45" s="61" t="s">
        <v>2531</v>
      </c>
      <c r="E45" s="179">
        <f>VLOOKUP(D45,ФОТ!$B$3:$C$107,2,FALSE)</f>
        <v>255.29</v>
      </c>
      <c r="F45" s="99">
        <v>3</v>
      </c>
      <c r="G45" s="92">
        <f t="shared" si="3"/>
        <v>765.87</v>
      </c>
      <c r="H45" s="99">
        <f>ROUND(G45*ФОТ!$D$3,2)</f>
        <v>2040.28</v>
      </c>
      <c r="I45" s="195">
        <f>ROUND(H45*ФОТ!$E$3,1)</f>
        <v>2958.4</v>
      </c>
      <c r="J45" s="195">
        <f>ROUND(H45*ФОТ!$F$3,1)</f>
        <v>2652.4</v>
      </c>
    </row>
    <row r="46" spans="1:10" ht="12.75" customHeight="1" x14ac:dyDescent="0.25">
      <c r="A46" s="36"/>
      <c r="B46" s="34"/>
      <c r="C46" s="33"/>
      <c r="D46" s="61"/>
      <c r="E46" s="179"/>
      <c r="F46" s="99"/>
      <c r="G46" s="92"/>
      <c r="H46" s="99"/>
      <c r="I46" s="261">
        <f>I44+I45</f>
        <v>4477.8999999999996</v>
      </c>
      <c r="J46" s="261">
        <f>J44+J45</f>
        <v>4014.7</v>
      </c>
    </row>
    <row r="47" spans="1:10" ht="18.75" customHeight="1" x14ac:dyDescent="0.2">
      <c r="A47" s="36" t="s">
        <v>177</v>
      </c>
      <c r="B47" t="s">
        <v>178</v>
      </c>
      <c r="C47" s="33" t="s">
        <v>416</v>
      </c>
      <c r="D47" s="61" t="s">
        <v>2525</v>
      </c>
      <c r="E47" s="179">
        <f>VLOOKUP(D47,ФОТ!$B$3:$C$107,2,FALSE)</f>
        <v>131.12</v>
      </c>
      <c r="F47" s="99">
        <v>0.33</v>
      </c>
      <c r="G47" s="92">
        <f t="shared" si="3"/>
        <v>43.27</v>
      </c>
      <c r="H47" s="99">
        <f>ROUND(G47*ФОТ!$D$3,2)</f>
        <v>115.27</v>
      </c>
      <c r="I47" s="195">
        <f>ROUND(H47*ФОТ!$E$3,1)</f>
        <v>167.1</v>
      </c>
      <c r="J47" s="195">
        <f>ROUND(H47*ФОТ!$F$3,1)</f>
        <v>149.9</v>
      </c>
    </row>
    <row r="48" spans="1:10" ht="15" customHeight="1" x14ac:dyDescent="0.2">
      <c r="A48" s="36" t="s">
        <v>3070</v>
      </c>
      <c r="B48" s="34" t="s">
        <v>3071</v>
      </c>
      <c r="C48" s="33" t="s">
        <v>830</v>
      </c>
      <c r="D48" s="61" t="s">
        <v>3715</v>
      </c>
      <c r="E48" s="179">
        <f>VLOOKUP(D48,ФОТ!$B$3:$C$107,2,FALSE)</f>
        <v>128.51</v>
      </c>
      <c r="F48" s="99">
        <v>0.16</v>
      </c>
      <c r="G48" s="92">
        <f t="shared" si="3"/>
        <v>20.56</v>
      </c>
      <c r="H48" s="99">
        <f>ROUND(G48*ФОТ!$D$3,2)</f>
        <v>54.77</v>
      </c>
      <c r="I48" s="195">
        <f>ROUND(H48*ФОТ!$E$3,1)</f>
        <v>79.400000000000006</v>
      </c>
      <c r="J48" s="195">
        <f>ROUND(H48*ФОТ!$F$3,1)</f>
        <v>71.2</v>
      </c>
    </row>
    <row r="49" spans="1:10" ht="15" customHeight="1" x14ac:dyDescent="0.2">
      <c r="A49" s="36" t="s">
        <v>97</v>
      </c>
      <c r="B49" s="34" t="s">
        <v>98</v>
      </c>
      <c r="C49" s="33" t="s">
        <v>2219</v>
      </c>
      <c r="D49" s="61" t="s">
        <v>3715</v>
      </c>
      <c r="E49" s="179">
        <f>VLOOKUP(D49,ФОТ!$B$3:$C$107,2,FALSE)</f>
        <v>128.51</v>
      </c>
      <c r="F49" s="99">
        <v>0.12</v>
      </c>
      <c r="G49" s="92">
        <f t="shared" si="3"/>
        <v>15.42</v>
      </c>
      <c r="H49" s="99">
        <f>ROUND(G49*ФОТ!$D$3,2)</f>
        <v>41.08</v>
      </c>
      <c r="I49" s="195">
        <f>ROUND(H49*ФОТ!$E$3,1)</f>
        <v>59.6</v>
      </c>
      <c r="J49" s="195">
        <f>ROUND(H49*ФОТ!$F$3,1)</f>
        <v>53.4</v>
      </c>
    </row>
    <row r="50" spans="1:10" ht="15" customHeight="1" x14ac:dyDescent="0.2">
      <c r="A50" s="36" t="s">
        <v>1460</v>
      </c>
      <c r="B50" s="34" t="s">
        <v>1461</v>
      </c>
      <c r="C50" s="33" t="s">
        <v>2219</v>
      </c>
      <c r="D50" s="61" t="s">
        <v>3715</v>
      </c>
      <c r="E50" s="179">
        <f>VLOOKUP(D50,ФОТ!$B$3:$C$107,2,FALSE)</f>
        <v>128.51</v>
      </c>
      <c r="F50" s="99">
        <v>0.5</v>
      </c>
      <c r="G50" s="92">
        <f t="shared" si="3"/>
        <v>64.260000000000005</v>
      </c>
      <c r="H50" s="99">
        <f>ROUND(G50*ФОТ!$D$3,2)</f>
        <v>171.19</v>
      </c>
      <c r="I50" s="195">
        <f>ROUND(H50*ФОТ!$E$3,1)</f>
        <v>248.2</v>
      </c>
      <c r="J50" s="195">
        <f>ROUND(H50*ФОТ!$F$3,1)</f>
        <v>222.5</v>
      </c>
    </row>
    <row r="51" spans="1:10" ht="15" customHeight="1" x14ac:dyDescent="0.2">
      <c r="A51" s="36" t="s">
        <v>1462</v>
      </c>
      <c r="B51" s="34" t="s">
        <v>1463</v>
      </c>
      <c r="C51" s="33" t="s">
        <v>1464</v>
      </c>
      <c r="D51" s="61" t="s">
        <v>2525</v>
      </c>
      <c r="E51" s="179">
        <f>VLOOKUP(D51,ФОТ!$B$3:$C$107,2,FALSE)</f>
        <v>131.12</v>
      </c>
      <c r="F51" s="98">
        <v>1.5</v>
      </c>
      <c r="G51" s="92">
        <f t="shared" si="3"/>
        <v>196.68</v>
      </c>
      <c r="H51" s="99">
        <f>ROUND(G51*ФОТ!$D$3,2)</f>
        <v>523.96</v>
      </c>
      <c r="I51" s="195">
        <f>ROUND(H51*ФОТ!$E$3,1)</f>
        <v>759.7</v>
      </c>
      <c r="J51" s="195">
        <f>ROUND(H51*ФОТ!$F$3,1)</f>
        <v>681.1</v>
      </c>
    </row>
    <row r="52" spans="1:10" ht="15" customHeight="1" x14ac:dyDescent="0.2">
      <c r="A52" s="36" t="s">
        <v>1465</v>
      </c>
      <c r="B52" s="34" t="s">
        <v>1995</v>
      </c>
      <c r="C52" s="33" t="s">
        <v>636</v>
      </c>
      <c r="D52" s="61" t="s">
        <v>2525</v>
      </c>
      <c r="E52" s="179">
        <f>VLOOKUP(D52,ФОТ!$B$3:$C$107,2,FALSE)</f>
        <v>131.12</v>
      </c>
      <c r="F52" s="92">
        <v>0.35</v>
      </c>
      <c r="G52" s="92">
        <f t="shared" si="3"/>
        <v>45.89</v>
      </c>
      <c r="H52" s="99">
        <f>ROUND(G52*ФОТ!$D$3,2)</f>
        <v>122.25</v>
      </c>
      <c r="I52" s="195">
        <f>ROUND(H52*ФОТ!$E$3,1)</f>
        <v>177.3</v>
      </c>
      <c r="J52" s="195">
        <f>ROUND(H52*ФОТ!$F$3,1)</f>
        <v>158.9</v>
      </c>
    </row>
    <row r="53" spans="1:10" ht="15" customHeight="1" x14ac:dyDescent="0.2">
      <c r="A53" s="36" t="s">
        <v>1996</v>
      </c>
      <c r="B53" s="34" t="s">
        <v>1997</v>
      </c>
      <c r="C53" s="33" t="s">
        <v>3162</v>
      </c>
      <c r="D53" s="61" t="s">
        <v>2525</v>
      </c>
      <c r="E53" s="179">
        <f>VLOOKUP(D53,ФОТ!$B$3:$C$107,2,FALSE)</f>
        <v>131.12</v>
      </c>
      <c r="F53" s="92">
        <v>0.03</v>
      </c>
      <c r="G53" s="92">
        <f t="shared" si="3"/>
        <v>3.93</v>
      </c>
      <c r="H53" s="99">
        <f>ROUND(G53*ФОТ!$D$3,2)</f>
        <v>10.47</v>
      </c>
      <c r="I53" s="195">
        <f>ROUND(H53*ФОТ!$E$3,1)</f>
        <v>15.2</v>
      </c>
      <c r="J53" s="195">
        <f>ROUND(H53*ФОТ!$F$3,1)</f>
        <v>13.6</v>
      </c>
    </row>
    <row r="54" spans="1:10" ht="15" customHeight="1" x14ac:dyDescent="0.2">
      <c r="A54" s="36" t="s">
        <v>1998</v>
      </c>
      <c r="B54" s="34" t="s">
        <v>1999</v>
      </c>
      <c r="C54" s="33" t="s">
        <v>3050</v>
      </c>
      <c r="D54" s="61" t="s">
        <v>3715</v>
      </c>
      <c r="E54" s="179">
        <f>VLOOKUP(D54,ФОТ!$B$3:$C$107,2,FALSE)</f>
        <v>128.51</v>
      </c>
      <c r="F54" s="92">
        <v>0.4</v>
      </c>
      <c r="G54" s="92">
        <f t="shared" si="3"/>
        <v>51.4</v>
      </c>
      <c r="H54" s="99">
        <f>ROUND(G54*ФОТ!$D$3,2)</f>
        <v>136.93</v>
      </c>
      <c r="I54" s="195">
        <f>ROUND(H54*ФОТ!$E$3,1)</f>
        <v>198.5</v>
      </c>
      <c r="J54" s="195">
        <f>ROUND(H54*ФОТ!$F$3,1)</f>
        <v>178</v>
      </c>
    </row>
    <row r="55" spans="1:10" ht="15" customHeight="1" x14ac:dyDescent="0.2">
      <c r="A55" s="36" t="s">
        <v>2000</v>
      </c>
      <c r="B55" t="s">
        <v>1512</v>
      </c>
      <c r="C55" s="33" t="s">
        <v>3156</v>
      </c>
      <c r="D55" s="61" t="s">
        <v>2525</v>
      </c>
      <c r="E55" s="179">
        <f>VLOOKUP(D55,ФОТ!$B$3:$C$107,2,FALSE)</f>
        <v>131.12</v>
      </c>
      <c r="F55" s="99">
        <v>0.5</v>
      </c>
      <c r="G55" s="92">
        <f t="shared" si="3"/>
        <v>65.56</v>
      </c>
      <c r="H55" s="99">
        <f>ROUND(G55*ФОТ!$D$3,2)</f>
        <v>174.65</v>
      </c>
      <c r="I55" s="195">
        <f>ROUND(H55*ФОТ!$E$3,1)</f>
        <v>253.2</v>
      </c>
      <c r="J55" s="195">
        <f>ROUND(H55*ФОТ!$F$3,1)</f>
        <v>227</v>
      </c>
    </row>
    <row r="56" spans="1:10" ht="15" customHeight="1" x14ac:dyDescent="0.2">
      <c r="A56" s="36" t="s">
        <v>1513</v>
      </c>
      <c r="B56" t="s">
        <v>1514</v>
      </c>
      <c r="C56" s="33" t="s">
        <v>2219</v>
      </c>
      <c r="D56" s="61" t="s">
        <v>2526</v>
      </c>
      <c r="E56" s="179">
        <f>VLOOKUP(D56,ФОТ!$B$3:$C$107,2,FALSE)</f>
        <v>144.41</v>
      </c>
      <c r="F56" s="99">
        <v>0.55000000000000004</v>
      </c>
      <c r="G56" s="92">
        <f t="shared" si="3"/>
        <v>79.430000000000007</v>
      </c>
      <c r="H56" s="99">
        <f>ROUND(G56*ФОТ!$D$3,2)</f>
        <v>211.6</v>
      </c>
      <c r="I56" s="195">
        <f>ROUND(H56*ФОТ!$E$3,1)</f>
        <v>306.8</v>
      </c>
      <c r="J56" s="195">
        <f>ROUND(H56*ФОТ!$F$3,1)</f>
        <v>275.10000000000002</v>
      </c>
    </row>
    <row r="57" spans="1:10" ht="15" customHeight="1" x14ac:dyDescent="0.2">
      <c r="A57" s="36" t="s">
        <v>1515</v>
      </c>
      <c r="B57" s="34" t="s">
        <v>1516</v>
      </c>
      <c r="C57" s="33" t="s">
        <v>1517</v>
      </c>
      <c r="D57" s="61" t="s">
        <v>2525</v>
      </c>
      <c r="E57" s="179">
        <f>VLOOKUP(D57,ФОТ!$B$3:$C$107,2,FALSE)</f>
        <v>131.12</v>
      </c>
      <c r="F57" s="99">
        <v>0.1</v>
      </c>
      <c r="G57" s="92">
        <f t="shared" si="3"/>
        <v>13.11</v>
      </c>
      <c r="H57" s="99">
        <f>ROUND(G57*ФОТ!$D$3,2)</f>
        <v>34.93</v>
      </c>
      <c r="I57" s="195">
        <f>ROUND(H57*ФОТ!$E$3,1)</f>
        <v>50.6</v>
      </c>
      <c r="J57" s="195">
        <f>ROUND(H57*ФОТ!$F$3,1)</f>
        <v>45.4</v>
      </c>
    </row>
    <row r="58" spans="1:10" ht="20.25" customHeight="1" x14ac:dyDescent="0.2">
      <c r="A58" s="36" t="s">
        <v>1518</v>
      </c>
      <c r="B58" s="34" t="s">
        <v>1519</v>
      </c>
      <c r="C58" s="33" t="s">
        <v>1520</v>
      </c>
      <c r="D58" s="61" t="s">
        <v>2525</v>
      </c>
      <c r="E58" s="179">
        <f>VLOOKUP(D58,ФОТ!$B$3:$C$107,2,FALSE)</f>
        <v>131.12</v>
      </c>
      <c r="F58" s="99">
        <v>0.1</v>
      </c>
      <c r="G58" s="92">
        <f t="shared" si="3"/>
        <v>13.11</v>
      </c>
      <c r="H58" s="99">
        <f>ROUND(G58*ФОТ!$D$3,2)</f>
        <v>34.93</v>
      </c>
      <c r="I58" s="195">
        <f>ROUND(H58*ФОТ!$E$3,1)</f>
        <v>50.6</v>
      </c>
      <c r="J58" s="195">
        <f>ROUND(H58*ФОТ!$F$3,1)</f>
        <v>45.4</v>
      </c>
    </row>
    <row r="59" spans="1:10" ht="12" customHeight="1" x14ac:dyDescent="0.2">
      <c r="A59" s="36"/>
      <c r="B59" s="34"/>
      <c r="C59" s="33"/>
      <c r="D59" s="61" t="s">
        <v>3715</v>
      </c>
      <c r="E59" s="179">
        <f>VLOOKUP(D59,ФОТ!$B$3:$C$107,2,FALSE)</f>
        <v>128.51</v>
      </c>
      <c r="F59" s="99">
        <v>0.1</v>
      </c>
      <c r="G59" s="92">
        <f t="shared" si="3"/>
        <v>12.85</v>
      </c>
      <c r="H59" s="99">
        <f>ROUND(G59*ФОТ!$D$3,2)</f>
        <v>34.229999999999997</v>
      </c>
      <c r="I59" s="195">
        <f>ROUND(H59*ФОТ!$E$3,1)</f>
        <v>49.6</v>
      </c>
      <c r="J59" s="195">
        <f>ROUND(H59*ФОТ!$F$3,1)</f>
        <v>44.5</v>
      </c>
    </row>
    <row r="60" spans="1:10" ht="16.5" customHeight="1" x14ac:dyDescent="0.25">
      <c r="A60" s="36"/>
      <c r="B60" s="34"/>
      <c r="C60" s="33"/>
      <c r="D60" s="61"/>
      <c r="E60" s="179"/>
      <c r="F60" s="99"/>
      <c r="G60" s="92"/>
      <c r="H60" s="99"/>
      <c r="I60" s="261">
        <f>I58+I59</f>
        <v>100.2</v>
      </c>
      <c r="J60" s="261">
        <f>J58+J59</f>
        <v>89.9</v>
      </c>
    </row>
    <row r="61" spans="1:10" ht="20.25" customHeight="1" x14ac:dyDescent="0.2">
      <c r="A61" s="36" t="s">
        <v>1521</v>
      </c>
      <c r="B61" t="s">
        <v>1522</v>
      </c>
      <c r="C61" s="33" t="s">
        <v>2309</v>
      </c>
      <c r="D61" s="61" t="s">
        <v>3715</v>
      </c>
      <c r="E61" s="179">
        <f>VLOOKUP(D61,ФОТ!$B$3:$C$107,2,FALSE)</f>
        <v>128.51</v>
      </c>
      <c r="F61" s="99">
        <v>1.5</v>
      </c>
      <c r="G61" s="92">
        <f t="shared" si="3"/>
        <v>192.77</v>
      </c>
      <c r="H61" s="99">
        <f>ROUND(G61*ФОТ!$D$3,2)</f>
        <v>513.54</v>
      </c>
      <c r="I61" s="195">
        <f>ROUND(H61*ФОТ!$E$3,1)</f>
        <v>744.6</v>
      </c>
      <c r="J61" s="195">
        <f>ROUND(H61*ФОТ!$F$3,1)</f>
        <v>667.6</v>
      </c>
    </row>
    <row r="62" spans="1:10" ht="15" customHeight="1" x14ac:dyDescent="0.2">
      <c r="A62" s="36" t="s">
        <v>1523</v>
      </c>
      <c r="B62" t="s">
        <v>1524</v>
      </c>
      <c r="C62" s="33" t="s">
        <v>2783</v>
      </c>
      <c r="D62" s="61" t="s">
        <v>3715</v>
      </c>
      <c r="E62" s="179">
        <f>VLOOKUP(D62,ФОТ!$B$3:$C$107,2,FALSE)</f>
        <v>128.51</v>
      </c>
      <c r="F62" s="92">
        <v>0.35</v>
      </c>
      <c r="G62" s="92">
        <f t="shared" si="3"/>
        <v>44.98</v>
      </c>
      <c r="H62" s="99">
        <f>ROUND(G62*ФОТ!$D$3,2)</f>
        <v>119.83</v>
      </c>
      <c r="I62" s="195">
        <f>ROUND(H62*ФОТ!$E$3,1)</f>
        <v>173.8</v>
      </c>
      <c r="J62" s="195">
        <f>ROUND(H62*ФОТ!$F$3,1)</f>
        <v>155.80000000000001</v>
      </c>
    </row>
    <row r="63" spans="1:10" ht="15" customHeight="1" x14ac:dyDescent="0.2">
      <c r="A63" s="36" t="s">
        <v>1525</v>
      </c>
      <c r="B63" t="s">
        <v>1526</v>
      </c>
      <c r="C63" s="33" t="s">
        <v>46</v>
      </c>
      <c r="D63" s="61" t="s">
        <v>3715</v>
      </c>
      <c r="E63" s="179">
        <f>VLOOKUP(D63,ФОТ!$B$3:$C$107,2,FALSE)</f>
        <v>128.51</v>
      </c>
      <c r="F63" s="99">
        <v>1</v>
      </c>
      <c r="G63" s="92">
        <f t="shared" si="3"/>
        <v>128.51</v>
      </c>
      <c r="H63" s="99">
        <f>ROUND(G63*ФОТ!$D$3,2)</f>
        <v>342.35</v>
      </c>
      <c r="I63" s="195">
        <f>ROUND(H63*ФОТ!$E$3,1)</f>
        <v>496.4</v>
      </c>
      <c r="J63" s="195">
        <f>ROUND(H63*ФОТ!$F$3,1)</f>
        <v>445.1</v>
      </c>
    </row>
    <row r="64" spans="1:10" ht="15" customHeight="1" x14ac:dyDescent="0.2">
      <c r="A64" s="36" t="s">
        <v>1527</v>
      </c>
      <c r="B64" t="s">
        <v>1528</v>
      </c>
      <c r="C64" s="33" t="s">
        <v>1529</v>
      </c>
      <c r="D64" s="61" t="s">
        <v>3715</v>
      </c>
      <c r="E64" s="179">
        <f>VLOOKUP(D64,ФОТ!$B$3:$C$107,2,FALSE)</f>
        <v>128.51</v>
      </c>
      <c r="F64" s="99">
        <v>0.5</v>
      </c>
      <c r="G64" s="92">
        <f t="shared" si="3"/>
        <v>64.260000000000005</v>
      </c>
      <c r="H64" s="99">
        <f>ROUND(G64*ФОТ!$D$3,2)</f>
        <v>171.19</v>
      </c>
      <c r="I64" s="195">
        <f>ROUND(H64*ФОТ!$E$3,1)</f>
        <v>248.2</v>
      </c>
      <c r="J64" s="195">
        <f>ROUND(H64*ФОТ!$F$3,1)</f>
        <v>222.5</v>
      </c>
    </row>
    <row r="65" spans="1:10" ht="15" customHeight="1" x14ac:dyDescent="0.2">
      <c r="A65" s="36" t="s">
        <v>1530</v>
      </c>
      <c r="B65" s="34" t="s">
        <v>1531</v>
      </c>
      <c r="C65" s="33" t="s">
        <v>416</v>
      </c>
      <c r="D65" s="61" t="s">
        <v>2525</v>
      </c>
      <c r="E65" s="179">
        <f>VLOOKUP(D65,ФОТ!$B$3:$C$107,2,FALSE)</f>
        <v>131.12</v>
      </c>
      <c r="F65" s="99">
        <v>0.1</v>
      </c>
      <c r="G65" s="92">
        <f t="shared" si="3"/>
        <v>13.11</v>
      </c>
      <c r="H65" s="99">
        <f>ROUND(G65*ФОТ!$D$3,2)</f>
        <v>34.93</v>
      </c>
      <c r="I65" s="195">
        <f>ROUND(H65*ФОТ!$E$3,1)</f>
        <v>50.6</v>
      </c>
      <c r="J65" s="195">
        <f>ROUND(H65*ФОТ!$F$3,1)</f>
        <v>45.4</v>
      </c>
    </row>
    <row r="66" spans="1:10" ht="15" customHeight="1" x14ac:dyDescent="0.2">
      <c r="A66" s="36"/>
      <c r="B66" s="41" t="s">
        <v>1532</v>
      </c>
      <c r="C66" s="33" t="s">
        <v>2219</v>
      </c>
      <c r="D66" s="61" t="s">
        <v>2525</v>
      </c>
      <c r="E66" s="179">
        <f>VLOOKUP(D66,ФОТ!$B$3:$C$107,2,FALSE)</f>
        <v>131.12</v>
      </c>
      <c r="F66" s="99">
        <v>0.17</v>
      </c>
      <c r="G66" s="92">
        <f t="shared" si="3"/>
        <v>22.29</v>
      </c>
      <c r="H66" s="99">
        <f>ROUND(G66*ФОТ!$D$3,2)</f>
        <v>59.38</v>
      </c>
      <c r="I66" s="195">
        <f>ROUND(H66*ФОТ!$E$3,1)</f>
        <v>86.1</v>
      </c>
      <c r="J66" s="195">
        <f>ROUND(H66*ФОТ!$F$3,1)</f>
        <v>77.2</v>
      </c>
    </row>
    <row r="67" spans="1:10" ht="16.5" customHeight="1" x14ac:dyDescent="0.2">
      <c r="A67" s="36" t="s">
        <v>1533</v>
      </c>
      <c r="B67" s="34" t="s">
        <v>1534</v>
      </c>
      <c r="C67" s="33" t="s">
        <v>1535</v>
      </c>
      <c r="D67" s="61" t="s">
        <v>3715</v>
      </c>
      <c r="E67" s="179">
        <f>VLOOKUP(D67,ФОТ!$B$3:$C$107,2,FALSE)</f>
        <v>128.51</v>
      </c>
      <c r="F67" s="99">
        <v>0.8</v>
      </c>
      <c r="G67" s="92">
        <f t="shared" si="3"/>
        <v>102.81</v>
      </c>
      <c r="H67" s="99">
        <f>ROUND(G67*ФОТ!$D$3,2)</f>
        <v>273.89</v>
      </c>
      <c r="I67" s="195">
        <f>ROUND(H67*ФОТ!$E$3,1)</f>
        <v>397.1</v>
      </c>
      <c r="J67" s="195">
        <f>ROUND(H67*ФОТ!$F$3,1)</f>
        <v>356.1</v>
      </c>
    </row>
    <row r="68" spans="1:10" ht="12.75" customHeight="1" x14ac:dyDescent="0.2">
      <c r="A68" s="36"/>
      <c r="B68" s="34"/>
      <c r="C68" s="33"/>
      <c r="D68" s="61" t="s">
        <v>2525</v>
      </c>
      <c r="E68" s="179">
        <f>VLOOKUP(D68,ФОТ!$B$3:$C$107,2,FALSE)</f>
        <v>131.12</v>
      </c>
      <c r="F68" s="99">
        <v>0.25</v>
      </c>
      <c r="G68" s="92">
        <f t="shared" si="3"/>
        <v>32.78</v>
      </c>
      <c r="H68" s="99">
        <f>ROUND(G68*ФОТ!$D$3,2)</f>
        <v>87.33</v>
      </c>
      <c r="I68" s="195">
        <f>ROUND(H68*ФОТ!$E$3,1)</f>
        <v>126.6</v>
      </c>
      <c r="J68" s="195">
        <f>ROUND(H68*ФОТ!$F$3,1)</f>
        <v>113.5</v>
      </c>
    </row>
    <row r="69" spans="1:10" ht="12.75" customHeight="1" x14ac:dyDescent="0.2">
      <c r="A69" s="36"/>
      <c r="B69" s="34"/>
      <c r="C69" s="33"/>
      <c r="D69" s="61" t="s">
        <v>2529</v>
      </c>
      <c r="E69" s="179">
        <f>VLOOKUP(D69,ФОТ!$B$3:$C$107,2,FALSE)</f>
        <v>146.24</v>
      </c>
      <c r="F69" s="99">
        <v>0.16</v>
      </c>
      <c r="G69" s="92">
        <f t="shared" si="3"/>
        <v>23.4</v>
      </c>
      <c r="H69" s="99">
        <f>ROUND(G69*ФОТ!$D$3,2)</f>
        <v>62.34</v>
      </c>
      <c r="I69" s="195">
        <f>ROUND(H69*ФОТ!$E$3,1)</f>
        <v>90.4</v>
      </c>
      <c r="J69" s="195">
        <f>ROUND(H69*ФОТ!$F$3,1)</f>
        <v>81</v>
      </c>
    </row>
    <row r="70" spans="1:10" ht="12.75" customHeight="1" x14ac:dyDescent="0.25">
      <c r="A70" s="36"/>
      <c r="B70" s="34"/>
      <c r="C70" s="33"/>
      <c r="D70" s="61"/>
      <c r="E70" s="179"/>
      <c r="F70" s="99"/>
      <c r="G70" s="92"/>
      <c r="H70" s="99"/>
      <c r="I70" s="261">
        <f>I67+I68+I69</f>
        <v>614.1</v>
      </c>
      <c r="J70" s="261">
        <f>J67+J68+J69</f>
        <v>550.6</v>
      </c>
    </row>
    <row r="71" spans="1:10" ht="21" customHeight="1" x14ac:dyDescent="0.2">
      <c r="A71" s="36" t="s">
        <v>1536</v>
      </c>
      <c r="B71" s="34" t="s">
        <v>1537</v>
      </c>
      <c r="C71" s="33" t="s">
        <v>416</v>
      </c>
      <c r="D71" s="61" t="s">
        <v>2525</v>
      </c>
      <c r="E71" s="179">
        <f>VLOOKUP(D71,ФОТ!$B$3:$C$107,2,FALSE)</f>
        <v>131.12</v>
      </c>
      <c r="F71" s="99">
        <v>0.35</v>
      </c>
      <c r="G71" s="92">
        <f t="shared" si="3"/>
        <v>45.89</v>
      </c>
      <c r="H71" s="99">
        <f>ROUND(G71*ФОТ!$D$3,2)</f>
        <v>122.25</v>
      </c>
      <c r="I71" s="195">
        <f>ROUND(H71*ФОТ!$E$3,1)</f>
        <v>177.3</v>
      </c>
      <c r="J71" s="195">
        <f>ROUND(H71*ФОТ!$F$3,1)</f>
        <v>158.9</v>
      </c>
    </row>
    <row r="72" spans="1:10" ht="19.5" customHeight="1" x14ac:dyDescent="0.2">
      <c r="A72" s="36" t="s">
        <v>1538</v>
      </c>
      <c r="B72" s="34" t="s">
        <v>1539</v>
      </c>
      <c r="C72" s="33" t="s">
        <v>1540</v>
      </c>
      <c r="D72" s="61" t="s">
        <v>2531</v>
      </c>
      <c r="E72" s="179">
        <f>VLOOKUP(D72,ФОТ!$B$3:$C$107,2,FALSE)</f>
        <v>255.29</v>
      </c>
      <c r="F72" s="99">
        <v>0.5</v>
      </c>
      <c r="G72" s="92">
        <f t="shared" si="3"/>
        <v>127.65</v>
      </c>
      <c r="H72" s="99">
        <f>ROUND(G72*ФОТ!$D$3,2)</f>
        <v>340.06</v>
      </c>
      <c r="I72" s="195">
        <f>ROUND(H72*ФОТ!$E$3,1)</f>
        <v>493.1</v>
      </c>
      <c r="J72" s="195">
        <f>ROUND(H72*ФОТ!$F$3,1)</f>
        <v>442.1</v>
      </c>
    </row>
    <row r="73" spans="1:10" ht="12.75" customHeight="1" x14ac:dyDescent="0.2">
      <c r="A73" s="36"/>
      <c r="B73" s="34"/>
      <c r="C73" s="33"/>
      <c r="D73" s="61" t="s">
        <v>2525</v>
      </c>
      <c r="E73" s="179">
        <f>VLOOKUP(D73,ФОТ!$B$3:$C$107,2,FALSE)</f>
        <v>131.12</v>
      </c>
      <c r="F73" s="99">
        <v>2.5</v>
      </c>
      <c r="G73" s="92">
        <f t="shared" si="3"/>
        <v>327.8</v>
      </c>
      <c r="H73" s="99">
        <f>ROUND(G73*ФОТ!$D$3,2)</f>
        <v>873.26</v>
      </c>
      <c r="I73" s="195">
        <f>ROUND(H73*ФОТ!$E$3,1)</f>
        <v>1266.2</v>
      </c>
      <c r="J73" s="195">
        <f>ROUND(H73*ФОТ!$F$3,1)</f>
        <v>1135.2</v>
      </c>
    </row>
    <row r="74" spans="1:10" ht="12.75" customHeight="1" x14ac:dyDescent="0.2">
      <c r="A74" s="36"/>
      <c r="B74" s="34"/>
      <c r="C74" s="33"/>
      <c r="D74" s="61" t="s">
        <v>2529</v>
      </c>
      <c r="E74" s="179">
        <f>VLOOKUP(D74,ФОТ!$B$3:$C$107,2,FALSE)</f>
        <v>146.24</v>
      </c>
      <c r="F74" s="99">
        <v>2.5</v>
      </c>
      <c r="G74" s="92">
        <f t="shared" si="3"/>
        <v>365.6</v>
      </c>
      <c r="H74" s="99">
        <f>ROUND(G74*ФОТ!$D$3,2)</f>
        <v>973.96</v>
      </c>
      <c r="I74" s="195">
        <f>ROUND(H74*ФОТ!$E$3,1)</f>
        <v>1412.2</v>
      </c>
      <c r="J74" s="195">
        <f>ROUND(H74*ФОТ!$F$3,1)</f>
        <v>1266.0999999999999</v>
      </c>
    </row>
    <row r="75" spans="1:10" ht="12.75" customHeight="1" x14ac:dyDescent="0.2">
      <c r="A75" s="36"/>
      <c r="B75" s="34"/>
      <c r="C75" s="33"/>
      <c r="D75" s="166" t="s">
        <v>3062</v>
      </c>
      <c r="E75" s="179">
        <f>VLOOKUP(D75,ФОТ!$B$3:$C$107,2,FALSE)</f>
        <v>131.12</v>
      </c>
      <c r="F75" s="99">
        <v>0.5</v>
      </c>
      <c r="G75" s="92">
        <f t="shared" si="3"/>
        <v>65.56</v>
      </c>
      <c r="H75" s="99">
        <f>ROUND(G75*ФОТ!$D$3,2)</f>
        <v>174.65</v>
      </c>
      <c r="I75" s="195">
        <f>ROUND(H75*ФОТ!$E$3,1)</f>
        <v>253.2</v>
      </c>
      <c r="J75" s="195">
        <f>ROUND(H75*ФОТ!$F$3,1)</f>
        <v>227</v>
      </c>
    </row>
    <row r="76" spans="1:10" ht="12.75" customHeight="1" x14ac:dyDescent="0.25">
      <c r="A76" s="36"/>
      <c r="B76" s="34"/>
      <c r="C76" s="33"/>
      <c r="D76" s="166"/>
      <c r="E76" s="179"/>
      <c r="F76" s="99"/>
      <c r="G76" s="92"/>
      <c r="H76" s="99"/>
      <c r="I76" s="261">
        <f>I72+I73+I74+I75</f>
        <v>3424.7</v>
      </c>
      <c r="J76" s="261">
        <f>J72+J73+J74+J75</f>
        <v>3070.4</v>
      </c>
    </row>
    <row r="77" spans="1:10" ht="16.5" customHeight="1" x14ac:dyDescent="0.2">
      <c r="A77" s="36" t="s">
        <v>1541</v>
      </c>
      <c r="B77" t="s">
        <v>1542</v>
      </c>
      <c r="C77" s="33"/>
      <c r="D77" s="63"/>
      <c r="E77" s="92"/>
      <c r="F77" s="92"/>
      <c r="G77" s="92"/>
      <c r="H77" s="99"/>
      <c r="I77" s="195"/>
      <c r="J77" s="195"/>
    </row>
    <row r="78" spans="1:10" ht="12" customHeight="1" x14ac:dyDescent="0.2">
      <c r="A78" s="36"/>
      <c r="B78" s="34" t="s">
        <v>1543</v>
      </c>
      <c r="C78" s="33" t="s">
        <v>1544</v>
      </c>
      <c r="D78" s="61" t="s">
        <v>3715</v>
      </c>
      <c r="E78" s="179">
        <f>VLOOKUP(D78,ФОТ!$B$3:$C$107,2,FALSE)</f>
        <v>128.51</v>
      </c>
      <c r="F78" s="99">
        <v>0.33</v>
      </c>
      <c r="G78" s="92">
        <f t="shared" ref="G78:G85" si="4">ROUND(E78*F78,2)</f>
        <v>42.41</v>
      </c>
      <c r="H78" s="99">
        <f>ROUND(G78*ФОТ!$D$3,2)</f>
        <v>112.98</v>
      </c>
      <c r="I78" s="195">
        <f>ROUND(H78*ФОТ!$E$3,1)</f>
        <v>163.80000000000001</v>
      </c>
      <c r="J78" s="195">
        <f>ROUND(H78*ФОТ!$F$3,1)</f>
        <v>146.9</v>
      </c>
    </row>
    <row r="79" spans="1:10" ht="16.5" customHeight="1" x14ac:dyDescent="0.2">
      <c r="A79" s="36" t="s">
        <v>1545</v>
      </c>
      <c r="B79" s="34" t="s">
        <v>1546</v>
      </c>
      <c r="C79" s="33" t="s">
        <v>3717</v>
      </c>
      <c r="D79" s="61" t="s">
        <v>2529</v>
      </c>
      <c r="E79" s="179">
        <f>VLOOKUP(D79,ФОТ!$B$3:$C$107,2,FALSE)</f>
        <v>146.24</v>
      </c>
      <c r="F79" s="92">
        <v>1</v>
      </c>
      <c r="G79" s="92">
        <f t="shared" si="4"/>
        <v>146.24</v>
      </c>
      <c r="H79" s="99">
        <f>ROUND(G79*ФОТ!$D$3,2)</f>
        <v>389.58</v>
      </c>
      <c r="I79" s="195">
        <f>ROUND(H79*ФОТ!$E$3,1)</f>
        <v>564.9</v>
      </c>
      <c r="J79" s="195">
        <f>ROUND(H79*ФОТ!$F$3,1)</f>
        <v>506.5</v>
      </c>
    </row>
    <row r="80" spans="1:10" ht="16.5" customHeight="1" x14ac:dyDescent="0.2">
      <c r="A80" s="36" t="s">
        <v>1547</v>
      </c>
      <c r="B80" t="s">
        <v>1548</v>
      </c>
      <c r="C80" s="33" t="s">
        <v>2219</v>
      </c>
      <c r="D80" s="61" t="s">
        <v>2529</v>
      </c>
      <c r="E80" s="179">
        <f>VLOOKUP(D80,ФОТ!$B$3:$C$107,2,FALSE)</f>
        <v>146.24</v>
      </c>
      <c r="F80" s="99">
        <v>0.5</v>
      </c>
      <c r="G80" s="92">
        <f t="shared" si="4"/>
        <v>73.12</v>
      </c>
      <c r="H80" s="99">
        <f>ROUND(G80*ФОТ!$D$3,2)</f>
        <v>194.79</v>
      </c>
      <c r="I80" s="195">
        <f>ROUND(H80*ФОТ!$E$3,1)</f>
        <v>282.39999999999998</v>
      </c>
      <c r="J80" s="195">
        <f>ROUND(H80*ФОТ!$F$3,1)</f>
        <v>253.2</v>
      </c>
    </row>
    <row r="81" spans="1:10" ht="16.5" customHeight="1" x14ac:dyDescent="0.2">
      <c r="A81" s="36" t="s">
        <v>1549</v>
      </c>
      <c r="B81" t="s">
        <v>1550</v>
      </c>
      <c r="C81" s="33" t="s">
        <v>2219</v>
      </c>
      <c r="D81" s="61" t="s">
        <v>2525</v>
      </c>
      <c r="E81" s="179">
        <f>VLOOKUP(D81,ФОТ!$B$3:$C$107,2,FALSE)</f>
        <v>131.12</v>
      </c>
      <c r="F81" s="92">
        <v>0.3</v>
      </c>
      <c r="G81" s="92">
        <f t="shared" si="4"/>
        <v>39.340000000000003</v>
      </c>
      <c r="H81" s="99">
        <f>ROUND(G81*ФОТ!$D$3,2)</f>
        <v>104.8</v>
      </c>
      <c r="I81" s="195">
        <f>ROUND(H81*ФОТ!$E$3,1)</f>
        <v>152</v>
      </c>
      <c r="J81" s="195">
        <f>ROUND(H81*ФОТ!$F$3,1)</f>
        <v>136.19999999999999</v>
      </c>
    </row>
    <row r="82" spans="1:10" ht="12.75" customHeight="1" x14ac:dyDescent="0.2">
      <c r="A82" s="36"/>
      <c r="B82" s="34"/>
      <c r="C82" s="33"/>
      <c r="D82" s="61" t="s">
        <v>2529</v>
      </c>
      <c r="E82" s="179">
        <f>VLOOKUP(D82,ФОТ!$B$3:$C$107,2,FALSE)</f>
        <v>146.24</v>
      </c>
      <c r="F82" s="99">
        <v>0.3</v>
      </c>
      <c r="G82" s="92">
        <f t="shared" si="4"/>
        <v>43.87</v>
      </c>
      <c r="H82" s="99">
        <f>ROUND(G82*ФОТ!$D$3,2)</f>
        <v>116.87</v>
      </c>
      <c r="I82" s="195">
        <f>ROUND(H82*ФОТ!$E$3,1)</f>
        <v>169.5</v>
      </c>
      <c r="J82" s="195">
        <f>ROUND(H82*ФОТ!$F$3,1)</f>
        <v>151.9</v>
      </c>
    </row>
    <row r="83" spans="1:10" ht="12.75" customHeight="1" x14ac:dyDescent="0.25">
      <c r="A83" s="36"/>
      <c r="B83" s="34"/>
      <c r="C83" s="33"/>
      <c r="D83" s="61"/>
      <c r="E83" s="179"/>
      <c r="F83" s="99"/>
      <c r="G83" s="92"/>
      <c r="H83" s="99"/>
      <c r="I83" s="261">
        <f>I81+I82</f>
        <v>321.5</v>
      </c>
      <c r="J83" s="261">
        <f>J81+J82</f>
        <v>288.10000000000002</v>
      </c>
    </row>
    <row r="84" spans="1:10" ht="16.5" customHeight="1" x14ac:dyDescent="0.2">
      <c r="A84" s="36" t="s">
        <v>1551</v>
      </c>
      <c r="B84" s="34" t="s">
        <v>1552</v>
      </c>
      <c r="C84" s="33" t="s">
        <v>2219</v>
      </c>
      <c r="D84" s="61" t="s">
        <v>2525</v>
      </c>
      <c r="E84" s="179">
        <f>VLOOKUP(D84,ФОТ!$B$3:$C$107,2,FALSE)</f>
        <v>131.12</v>
      </c>
      <c r="F84" s="99">
        <v>0.25</v>
      </c>
      <c r="G84" s="92">
        <f t="shared" si="4"/>
        <v>32.78</v>
      </c>
      <c r="H84" s="99">
        <f>ROUND(G84*ФОТ!$D$3,2)</f>
        <v>87.33</v>
      </c>
      <c r="I84" s="195">
        <f>ROUND(H84*ФОТ!$E$3,1)</f>
        <v>126.6</v>
      </c>
      <c r="J84" s="195">
        <f>ROUND(H84*ФОТ!$F$3,1)</f>
        <v>113.5</v>
      </c>
    </row>
    <row r="85" spans="1:10" ht="16.5" customHeight="1" x14ac:dyDescent="0.2">
      <c r="A85" s="36" t="s">
        <v>1553</v>
      </c>
      <c r="B85" s="34" t="s">
        <v>1554</v>
      </c>
      <c r="C85" s="33" t="s">
        <v>1555</v>
      </c>
      <c r="D85" s="61" t="s">
        <v>2525</v>
      </c>
      <c r="E85" s="179">
        <f>VLOOKUP(D85,ФОТ!$B$3:$C$107,2,FALSE)</f>
        <v>131.12</v>
      </c>
      <c r="F85" s="99">
        <v>0.5</v>
      </c>
      <c r="G85" s="92">
        <f t="shared" si="4"/>
        <v>65.56</v>
      </c>
      <c r="H85" s="99">
        <f>ROUND(G85*ФОТ!$D$3,2)</f>
        <v>174.65</v>
      </c>
      <c r="I85" s="195">
        <f>ROUND(H85*ФОТ!$E$3,1)</f>
        <v>253.2</v>
      </c>
      <c r="J85" s="195">
        <f>ROUND(H85*ФОТ!$F$3,1)</f>
        <v>227</v>
      </c>
    </row>
    <row r="86" spans="1:10" ht="12.75" customHeight="1" x14ac:dyDescent="0.2">
      <c r="A86" s="36"/>
      <c r="B86" s="34" t="s">
        <v>1556</v>
      </c>
      <c r="C86" s="33"/>
      <c r="D86" s="61"/>
      <c r="E86" s="92"/>
      <c r="F86" s="99"/>
      <c r="G86" s="92"/>
      <c r="H86" s="99"/>
      <c r="I86" s="195"/>
      <c r="J86" s="195"/>
    </row>
    <row r="87" spans="1:10" ht="12.75" customHeight="1" x14ac:dyDescent="0.2">
      <c r="A87" s="36"/>
      <c r="B87" s="34" t="s">
        <v>1557</v>
      </c>
      <c r="C87" s="33"/>
      <c r="D87" s="61"/>
      <c r="E87" s="92"/>
      <c r="F87" s="99"/>
      <c r="G87" s="92"/>
      <c r="H87" s="99"/>
      <c r="I87" s="195"/>
      <c r="J87" s="195"/>
    </row>
    <row r="88" spans="1:10" ht="16.5" customHeight="1" x14ac:dyDescent="0.2">
      <c r="A88" s="36" t="s">
        <v>1558</v>
      </c>
      <c r="B88" s="34" t="s">
        <v>1559</v>
      </c>
      <c r="C88" s="33"/>
      <c r="D88" s="61"/>
      <c r="E88" s="92"/>
      <c r="F88" s="99"/>
      <c r="G88" s="92"/>
      <c r="H88" s="99"/>
      <c r="I88" s="195"/>
      <c r="J88" s="195"/>
    </row>
    <row r="89" spans="1:10" ht="12.75" customHeight="1" x14ac:dyDescent="0.2">
      <c r="A89" s="36"/>
      <c r="B89" t="s">
        <v>1560</v>
      </c>
      <c r="C89" s="33"/>
      <c r="D89" s="63"/>
      <c r="E89" s="92"/>
      <c r="F89" s="92"/>
      <c r="G89" s="92"/>
      <c r="H89" s="99"/>
      <c r="I89" s="195"/>
      <c r="J89" s="195"/>
    </row>
    <row r="90" spans="1:10" ht="12.75" customHeight="1" x14ac:dyDescent="0.2">
      <c r="A90" s="36"/>
      <c r="B90" t="s">
        <v>1561</v>
      </c>
      <c r="C90" s="33" t="s">
        <v>3717</v>
      </c>
      <c r="D90" s="61" t="s">
        <v>3715</v>
      </c>
      <c r="E90" s="179">
        <f>VLOOKUP(D90,ФОТ!$B$3:$C$107,2,FALSE)</f>
        <v>128.51</v>
      </c>
      <c r="F90" s="99">
        <v>1</v>
      </c>
      <c r="G90" s="92">
        <f>ROUND(E90*F90,2)</f>
        <v>128.51</v>
      </c>
      <c r="H90" s="99">
        <f>ROUND(G90*ФОТ!$D$3,2)</f>
        <v>342.35</v>
      </c>
      <c r="I90" s="195">
        <f>ROUND(H90*ФОТ!$E$3,1)</f>
        <v>496.4</v>
      </c>
      <c r="J90" s="195">
        <f>ROUND(H90*ФОТ!$F$3,1)</f>
        <v>445.1</v>
      </c>
    </row>
    <row r="91" spans="1:10" ht="12.75" customHeight="1" x14ac:dyDescent="0.2">
      <c r="A91" s="36"/>
      <c r="B91" s="34" t="s">
        <v>1562</v>
      </c>
      <c r="C91" s="33" t="s">
        <v>2219</v>
      </c>
      <c r="D91" s="61" t="s">
        <v>2525</v>
      </c>
      <c r="E91" s="179">
        <f>VLOOKUP(D91,ФОТ!$B$3:$C$107,2,FALSE)</f>
        <v>131.12</v>
      </c>
      <c r="F91" s="98">
        <v>0.5</v>
      </c>
      <c r="G91" s="92">
        <f>ROUND(E91*F91,2)</f>
        <v>65.56</v>
      </c>
      <c r="H91" s="99">
        <f>ROUND(G91*ФОТ!$D$3,2)</f>
        <v>174.65</v>
      </c>
      <c r="I91" s="195">
        <f>ROUND(H91*ФОТ!$E$3,1)</f>
        <v>253.2</v>
      </c>
      <c r="J91" s="195">
        <f>ROUND(H91*ФОТ!$F$3,1)</f>
        <v>227</v>
      </c>
    </row>
    <row r="92" spans="1:10" ht="16.5" customHeight="1" x14ac:dyDescent="0.2">
      <c r="A92" s="36" t="s">
        <v>1563</v>
      </c>
      <c r="B92" t="s">
        <v>1564</v>
      </c>
      <c r="C92" s="33" t="s">
        <v>2219</v>
      </c>
      <c r="D92" s="61" t="s">
        <v>2525</v>
      </c>
      <c r="E92" s="179">
        <f>VLOOKUP(D92,ФОТ!$B$3:$C$107,2,FALSE)</f>
        <v>131.12</v>
      </c>
      <c r="F92" s="99">
        <v>0.6</v>
      </c>
      <c r="G92" s="92">
        <f>ROUND(E92*F92,2)</f>
        <v>78.67</v>
      </c>
      <c r="H92" s="99">
        <f>ROUND(G92*ФОТ!$D$3,2)</f>
        <v>209.58</v>
      </c>
      <c r="I92" s="195">
        <f>ROUND(H92*ФОТ!$E$3,1)</f>
        <v>303.89999999999998</v>
      </c>
      <c r="J92" s="195">
        <f>ROUND(H92*ФОТ!$F$3,1)</f>
        <v>272.5</v>
      </c>
    </row>
    <row r="93" spans="1:10" ht="12.75" customHeight="1" x14ac:dyDescent="0.2">
      <c r="A93" s="36"/>
      <c r="C93" s="33"/>
      <c r="D93" s="61" t="s">
        <v>2529</v>
      </c>
      <c r="E93" s="179">
        <f>VLOOKUP(D93,ФОТ!$B$3:$C$107,2,FALSE)</f>
        <v>146.24</v>
      </c>
      <c r="F93" s="99">
        <v>0.6</v>
      </c>
      <c r="G93" s="92">
        <f>ROUND(E93*F93,2)</f>
        <v>87.74</v>
      </c>
      <c r="H93" s="99">
        <f>ROUND(G93*ФОТ!$D$3,2)</f>
        <v>233.74</v>
      </c>
      <c r="I93" s="195">
        <f>ROUND(H93*ФОТ!$E$3,1)</f>
        <v>338.9</v>
      </c>
      <c r="J93" s="195">
        <f>ROUND(H93*ФОТ!$F$3,1)</f>
        <v>303.89999999999998</v>
      </c>
    </row>
    <row r="94" spans="1:10" ht="12.75" customHeight="1" x14ac:dyDescent="0.25">
      <c r="A94" s="36"/>
      <c r="C94" s="33"/>
      <c r="D94" s="61"/>
      <c r="E94" s="179"/>
      <c r="F94" s="99"/>
      <c r="G94" s="92"/>
      <c r="H94" s="99"/>
      <c r="I94" s="261">
        <f>I92+I93</f>
        <v>642.79999999999995</v>
      </c>
      <c r="J94" s="261">
        <f>J92+J93</f>
        <v>576.4</v>
      </c>
    </row>
    <row r="95" spans="1:10" ht="12.75" customHeight="1" x14ac:dyDescent="0.2">
      <c r="A95" s="36" t="s">
        <v>1565</v>
      </c>
      <c r="B95" s="34" t="s">
        <v>1566</v>
      </c>
      <c r="C95" s="33"/>
      <c r="D95" s="61"/>
      <c r="E95" s="92"/>
      <c r="F95" s="99"/>
      <c r="G95" s="92"/>
      <c r="H95" s="99"/>
      <c r="I95" s="195"/>
      <c r="J95" s="195"/>
    </row>
    <row r="96" spans="1:10" ht="12.75" customHeight="1" x14ac:dyDescent="0.2">
      <c r="A96" s="36"/>
      <c r="B96" t="s">
        <v>947</v>
      </c>
      <c r="C96" s="33" t="s">
        <v>2219</v>
      </c>
      <c r="D96" s="61" t="s">
        <v>2525</v>
      </c>
      <c r="E96" s="179">
        <f>VLOOKUP(D96,ФОТ!$B$3:$C$107,2,FALSE)</f>
        <v>131.12</v>
      </c>
      <c r="F96" s="99">
        <v>1</v>
      </c>
      <c r="G96" s="92">
        <f t="shared" ref="G96:G115" si="5">ROUND(E96*F96,2)</f>
        <v>131.12</v>
      </c>
      <c r="H96" s="99">
        <f>ROUND(G96*ФОТ!$D$3,2)</f>
        <v>349.3</v>
      </c>
      <c r="I96" s="195">
        <f>ROUND(H96*ФОТ!$E$3,1)</f>
        <v>506.5</v>
      </c>
      <c r="J96" s="195">
        <f>ROUND(H96*ФОТ!$F$3,1)</f>
        <v>454.1</v>
      </c>
    </row>
    <row r="97" spans="1:10" ht="16.5" customHeight="1" x14ac:dyDescent="0.2">
      <c r="A97" s="36" t="s">
        <v>948</v>
      </c>
      <c r="B97" t="s">
        <v>949</v>
      </c>
      <c r="C97" s="33" t="s">
        <v>2219</v>
      </c>
      <c r="D97" s="61" t="s">
        <v>2529</v>
      </c>
      <c r="E97" s="179">
        <f>VLOOKUP(D97,ФОТ!$B$3:$C$107,2,FALSE)</f>
        <v>146.24</v>
      </c>
      <c r="F97" s="92">
        <v>0.83</v>
      </c>
      <c r="G97" s="92">
        <f t="shared" si="5"/>
        <v>121.38</v>
      </c>
      <c r="H97" s="99">
        <f>ROUND(G97*ФОТ!$D$3,2)</f>
        <v>323.36</v>
      </c>
      <c r="I97" s="195">
        <f>ROUND(H97*ФОТ!$E$3,1)</f>
        <v>468.9</v>
      </c>
      <c r="J97" s="195">
        <f>ROUND(H97*ФОТ!$F$3,1)</f>
        <v>420.4</v>
      </c>
    </row>
    <row r="98" spans="1:10" ht="16.5" customHeight="1" x14ac:dyDescent="0.2">
      <c r="A98" s="36" t="s">
        <v>950</v>
      </c>
      <c r="B98" s="34" t="s">
        <v>2116</v>
      </c>
      <c r="C98" s="33" t="s">
        <v>2219</v>
      </c>
      <c r="D98" s="61" t="s">
        <v>2529</v>
      </c>
      <c r="E98" s="179">
        <f>VLOOKUP(D98,ФОТ!$B$3:$C$107,2,FALSE)</f>
        <v>146.24</v>
      </c>
      <c r="F98" s="99">
        <v>1</v>
      </c>
      <c r="G98" s="92">
        <f t="shared" si="5"/>
        <v>146.24</v>
      </c>
      <c r="H98" s="99">
        <f>ROUND(G98*ФОТ!$D$3,2)</f>
        <v>389.58</v>
      </c>
      <c r="I98" s="195">
        <f>ROUND(H98*ФОТ!$E$3,1)</f>
        <v>564.9</v>
      </c>
      <c r="J98" s="195">
        <f>ROUND(H98*ФОТ!$F$3,1)</f>
        <v>506.5</v>
      </c>
    </row>
    <row r="99" spans="1:10" ht="16.5" customHeight="1" x14ac:dyDescent="0.2">
      <c r="A99" s="36" t="s">
        <v>2117</v>
      </c>
      <c r="B99" s="34" t="s">
        <v>363</v>
      </c>
      <c r="C99" s="33" t="s">
        <v>2219</v>
      </c>
      <c r="D99" s="61" t="s">
        <v>2525</v>
      </c>
      <c r="E99" s="179">
        <f>VLOOKUP(D99,ФОТ!$B$3:$C$107,2,FALSE)</f>
        <v>131.12</v>
      </c>
      <c r="F99" s="99">
        <v>0.2</v>
      </c>
      <c r="G99" s="92">
        <f t="shared" si="5"/>
        <v>26.22</v>
      </c>
      <c r="H99" s="99">
        <f>ROUND(G99*ФОТ!$D$3,2)</f>
        <v>69.849999999999994</v>
      </c>
      <c r="I99" s="195">
        <f>ROUND(H99*ФОТ!$E$3,1)</f>
        <v>101.3</v>
      </c>
      <c r="J99" s="195">
        <f>ROUND(H99*ФОТ!$F$3,1)</f>
        <v>90.8</v>
      </c>
    </row>
    <row r="100" spans="1:10" ht="16.5" customHeight="1" x14ac:dyDescent="0.2">
      <c r="A100" s="36" t="s">
        <v>364</v>
      </c>
      <c r="B100" s="34" t="s">
        <v>365</v>
      </c>
      <c r="C100" s="33" t="s">
        <v>2219</v>
      </c>
      <c r="D100" s="61" t="s">
        <v>2525</v>
      </c>
      <c r="E100" s="179">
        <f>VLOOKUP(D100,ФОТ!$B$3:$C$107,2,FALSE)</f>
        <v>131.12</v>
      </c>
      <c r="F100" s="92">
        <v>1.8</v>
      </c>
      <c r="G100" s="92">
        <f t="shared" si="5"/>
        <v>236.02</v>
      </c>
      <c r="H100" s="99">
        <f>ROUND(G100*ФОТ!$D$3,2)</f>
        <v>628.76</v>
      </c>
      <c r="I100" s="195">
        <f>ROUND(H100*ФОТ!$E$3,1)</f>
        <v>911.7</v>
      </c>
      <c r="J100" s="195">
        <f>ROUND(H100*ФОТ!$F$3,1)</f>
        <v>817.4</v>
      </c>
    </row>
    <row r="101" spans="1:10" ht="16.5" customHeight="1" x14ac:dyDescent="0.2">
      <c r="A101" s="36" t="s">
        <v>366</v>
      </c>
      <c r="B101" t="s">
        <v>367</v>
      </c>
      <c r="C101" s="33" t="s">
        <v>2219</v>
      </c>
      <c r="D101" s="63" t="s">
        <v>2527</v>
      </c>
      <c r="E101" s="179">
        <f>VLOOKUP(D101,ФОТ!$B$3:$C$107,2,FALSE)</f>
        <v>151.06</v>
      </c>
      <c r="F101" s="92">
        <v>0.83</v>
      </c>
      <c r="G101" s="92">
        <f t="shared" si="5"/>
        <v>125.38</v>
      </c>
      <c r="H101" s="99">
        <f>ROUND(G101*ФОТ!$D$3,2)</f>
        <v>334.01</v>
      </c>
      <c r="I101" s="195">
        <f>ROUND(H101*ФОТ!$E$3,1)</f>
        <v>484.3</v>
      </c>
      <c r="J101" s="195">
        <f>ROUND(H101*ФОТ!$F$3,1)</f>
        <v>434.2</v>
      </c>
    </row>
    <row r="102" spans="1:10" ht="16.5" customHeight="1" x14ac:dyDescent="0.2">
      <c r="A102" s="36" t="s">
        <v>368</v>
      </c>
      <c r="B102" t="s">
        <v>369</v>
      </c>
      <c r="C102" s="33" t="s">
        <v>2219</v>
      </c>
      <c r="D102" s="61" t="s">
        <v>2525</v>
      </c>
      <c r="E102" s="179">
        <f>VLOOKUP(D102,ФОТ!$B$3:$C$107,2,FALSE)</f>
        <v>131.12</v>
      </c>
      <c r="F102" s="92">
        <v>0.04</v>
      </c>
      <c r="G102" s="92">
        <f t="shared" si="5"/>
        <v>5.24</v>
      </c>
      <c r="H102" s="99">
        <f>ROUND(G102*ФОТ!$D$3,2)</f>
        <v>13.96</v>
      </c>
      <c r="I102" s="195">
        <f>ROUND(H102*ФОТ!$E$3,1)</f>
        <v>20.2</v>
      </c>
      <c r="J102" s="195">
        <f>ROUND(H102*ФОТ!$F$3,1)</f>
        <v>18.100000000000001</v>
      </c>
    </row>
    <row r="103" spans="1:10" ht="13.5" customHeight="1" x14ac:dyDescent="0.2">
      <c r="A103" s="36"/>
      <c r="C103" s="33"/>
      <c r="D103" s="61" t="s">
        <v>2529</v>
      </c>
      <c r="E103" s="179">
        <f>VLOOKUP(D103,ФОТ!$B$3:$C$107,2,FALSE)</f>
        <v>146.24</v>
      </c>
      <c r="F103" s="92">
        <v>0.06</v>
      </c>
      <c r="G103" s="92">
        <f t="shared" si="5"/>
        <v>8.77</v>
      </c>
      <c r="H103" s="99">
        <f>ROUND(G103*ФОТ!$D$3,2)</f>
        <v>23.36</v>
      </c>
      <c r="I103" s="195">
        <f>ROUND(H103*ФОТ!$E$3,1)</f>
        <v>33.9</v>
      </c>
      <c r="J103" s="195">
        <f>ROUND(H103*ФОТ!$F$3,1)</f>
        <v>30.4</v>
      </c>
    </row>
    <row r="104" spans="1:10" ht="13.5" customHeight="1" x14ac:dyDescent="0.25">
      <c r="A104" s="36"/>
      <c r="C104" s="33"/>
      <c r="D104" s="61"/>
      <c r="E104" s="179"/>
      <c r="F104" s="92"/>
      <c r="G104" s="92"/>
      <c r="H104" s="99"/>
      <c r="I104" s="261">
        <f>I102+I103</f>
        <v>54.1</v>
      </c>
      <c r="J104" s="261">
        <f>J102+J103</f>
        <v>48.5</v>
      </c>
    </row>
    <row r="105" spans="1:10" ht="20.25" customHeight="1" x14ac:dyDescent="0.2">
      <c r="A105" s="36" t="s">
        <v>370</v>
      </c>
      <c r="B105" t="s">
        <v>3165</v>
      </c>
      <c r="C105" s="33" t="s">
        <v>2219</v>
      </c>
      <c r="D105" s="61" t="s">
        <v>2525</v>
      </c>
      <c r="E105" s="179">
        <f>VLOOKUP(D105,ФОТ!$B$3:$C$107,2,FALSE)</f>
        <v>131.12</v>
      </c>
      <c r="F105" s="92">
        <v>0.1</v>
      </c>
      <c r="G105" s="92">
        <f t="shared" si="5"/>
        <v>13.11</v>
      </c>
      <c r="H105" s="99">
        <f>ROUND(G105*ФОТ!$D$3,2)</f>
        <v>34.93</v>
      </c>
      <c r="I105" s="195">
        <f>ROUND(H105*ФОТ!$E$3,1)</f>
        <v>50.6</v>
      </c>
      <c r="J105" s="195">
        <f>ROUND(H105*ФОТ!$F$3,1)</f>
        <v>45.4</v>
      </c>
    </row>
    <row r="106" spans="1:10" ht="12.75" customHeight="1" x14ac:dyDescent="0.2">
      <c r="A106" s="36"/>
      <c r="C106" s="33"/>
      <c r="D106" s="61" t="s">
        <v>2529</v>
      </c>
      <c r="E106" s="179">
        <f>VLOOKUP(D106,ФОТ!$B$3:$C$107,2,FALSE)</f>
        <v>146.24</v>
      </c>
      <c r="F106" s="92">
        <v>0.1</v>
      </c>
      <c r="G106" s="92">
        <f t="shared" si="5"/>
        <v>14.62</v>
      </c>
      <c r="H106" s="99">
        <f>ROUND(G106*ФОТ!$D$3,2)</f>
        <v>38.950000000000003</v>
      </c>
      <c r="I106" s="195">
        <f>ROUND(H106*ФОТ!$E$3,1)</f>
        <v>56.5</v>
      </c>
      <c r="J106" s="195">
        <f>ROUND(H106*ФОТ!$F$3,1)</f>
        <v>50.6</v>
      </c>
    </row>
    <row r="107" spans="1:10" ht="12.75" customHeight="1" x14ac:dyDescent="0.25">
      <c r="A107" s="36"/>
      <c r="C107" s="33"/>
      <c r="D107" s="61"/>
      <c r="E107" s="179"/>
      <c r="F107" s="92"/>
      <c r="G107" s="92"/>
      <c r="H107" s="99"/>
      <c r="I107" s="261">
        <f>I105+I106</f>
        <v>107.1</v>
      </c>
      <c r="J107" s="261">
        <f>J105+J106</f>
        <v>96</v>
      </c>
    </row>
    <row r="108" spans="1:10" ht="19.5" customHeight="1" x14ac:dyDescent="0.2">
      <c r="A108" s="36" t="s">
        <v>3166</v>
      </c>
      <c r="B108" t="s">
        <v>3167</v>
      </c>
      <c r="C108" s="33" t="s">
        <v>3717</v>
      </c>
      <c r="D108" s="61" t="s">
        <v>2525</v>
      </c>
      <c r="E108" s="179">
        <f>VLOOKUP(D108,ФОТ!$B$3:$C$107,2,FALSE)</f>
        <v>131.12</v>
      </c>
      <c r="F108" s="92">
        <v>0.5</v>
      </c>
      <c r="G108" s="92">
        <f t="shared" si="5"/>
        <v>65.56</v>
      </c>
      <c r="H108" s="99">
        <f>ROUND(G108*ФОТ!$D$3,2)</f>
        <v>174.65</v>
      </c>
      <c r="I108" s="195">
        <f>ROUND(H108*ФОТ!$E$3,1)</f>
        <v>253.2</v>
      </c>
      <c r="J108" s="195">
        <f>ROUND(H108*ФОТ!$F$3,1)</f>
        <v>227</v>
      </c>
    </row>
    <row r="109" spans="1:10" ht="13.5" customHeight="1" x14ac:dyDescent="0.2">
      <c r="A109" s="36"/>
      <c r="C109" s="33"/>
      <c r="D109" s="61" t="s">
        <v>2529</v>
      </c>
      <c r="E109" s="179">
        <f>VLOOKUP(D109,ФОТ!$B$3:$C$107,2,FALSE)</f>
        <v>146.24</v>
      </c>
      <c r="F109" s="92">
        <v>0.1</v>
      </c>
      <c r="G109" s="92">
        <f t="shared" si="5"/>
        <v>14.62</v>
      </c>
      <c r="H109" s="99">
        <f>ROUND(G109*ФОТ!$D$3,2)</f>
        <v>38.950000000000003</v>
      </c>
      <c r="I109" s="195">
        <f>ROUND(H109*ФОТ!$E$3,1)</f>
        <v>56.5</v>
      </c>
      <c r="J109" s="195">
        <f>ROUND(H109*ФОТ!$F$3,1)</f>
        <v>50.6</v>
      </c>
    </row>
    <row r="110" spans="1:10" ht="13.5" customHeight="1" x14ac:dyDescent="0.25">
      <c r="A110" s="36"/>
      <c r="C110" s="33"/>
      <c r="D110" s="61"/>
      <c r="E110" s="179"/>
      <c r="F110" s="92"/>
      <c r="G110" s="92"/>
      <c r="H110" s="99"/>
      <c r="I110" s="261">
        <f>I108+I109</f>
        <v>309.7</v>
      </c>
      <c r="J110" s="261">
        <f>J108+J109</f>
        <v>277.60000000000002</v>
      </c>
    </row>
    <row r="111" spans="1:10" ht="21" customHeight="1" x14ac:dyDescent="0.2">
      <c r="A111" s="36" t="s">
        <v>3168</v>
      </c>
      <c r="B111" t="s">
        <v>3169</v>
      </c>
      <c r="C111" s="33" t="s">
        <v>2219</v>
      </c>
      <c r="D111" s="61" t="s">
        <v>2525</v>
      </c>
      <c r="E111" s="179">
        <f>VLOOKUP(D111,ФОТ!$B$3:$C$107,2,FALSE)</f>
        <v>131.12</v>
      </c>
      <c r="F111" s="92">
        <v>1.2</v>
      </c>
      <c r="G111" s="92">
        <f t="shared" si="5"/>
        <v>157.34</v>
      </c>
      <c r="H111" s="99">
        <f>ROUND(G111*ФОТ!$D$3,2)</f>
        <v>419.15</v>
      </c>
      <c r="I111" s="195">
        <f>ROUND(H111*ФОТ!$E$3,1)</f>
        <v>607.79999999999995</v>
      </c>
      <c r="J111" s="195">
        <f>ROUND(H111*ФОТ!$F$3,1)</f>
        <v>544.9</v>
      </c>
    </row>
    <row r="112" spans="1:10" ht="12.75" customHeight="1" x14ac:dyDescent="0.2">
      <c r="A112" s="36"/>
      <c r="C112" s="33"/>
      <c r="D112" s="61" t="s">
        <v>2529</v>
      </c>
      <c r="E112" s="179">
        <f>VLOOKUP(D112,ФОТ!$B$3:$C$107,2,FALSE)</f>
        <v>146.24</v>
      </c>
      <c r="F112" s="92">
        <v>0.3</v>
      </c>
      <c r="G112" s="92">
        <f t="shared" si="5"/>
        <v>43.87</v>
      </c>
      <c r="H112" s="99">
        <f>ROUND(G112*ФОТ!$D$3,2)</f>
        <v>116.87</v>
      </c>
      <c r="I112" s="195">
        <f>ROUND(H112*ФОТ!$E$3,1)</f>
        <v>169.5</v>
      </c>
      <c r="J112" s="195">
        <f>ROUND(H112*ФОТ!$F$3,1)</f>
        <v>151.9</v>
      </c>
    </row>
    <row r="113" spans="1:10" ht="12.75" customHeight="1" x14ac:dyDescent="0.25">
      <c r="A113" s="36"/>
      <c r="C113" s="33"/>
      <c r="D113" s="61"/>
      <c r="E113" s="179"/>
      <c r="F113" s="92"/>
      <c r="G113" s="92"/>
      <c r="H113" s="99"/>
      <c r="I113" s="261">
        <f>I111+I112</f>
        <v>777.3</v>
      </c>
      <c r="J113" s="261">
        <f>J111+J112</f>
        <v>696.8</v>
      </c>
    </row>
    <row r="114" spans="1:10" ht="20.25" customHeight="1" x14ac:dyDescent="0.2">
      <c r="A114" s="36" t="s">
        <v>3170</v>
      </c>
      <c r="B114" t="s">
        <v>3171</v>
      </c>
      <c r="C114" s="33" t="s">
        <v>2219</v>
      </c>
      <c r="D114" s="61" t="s">
        <v>2525</v>
      </c>
      <c r="E114" s="179">
        <f>VLOOKUP(D114,ФОТ!$B$3:$C$107,2,FALSE)</f>
        <v>131.12</v>
      </c>
      <c r="F114" s="92">
        <v>0.1</v>
      </c>
      <c r="G114" s="92">
        <f t="shared" si="5"/>
        <v>13.11</v>
      </c>
      <c r="H114" s="99">
        <f>ROUND(G114*ФОТ!$D$3,2)</f>
        <v>34.93</v>
      </c>
      <c r="I114" s="195">
        <f>ROUND(H114*ФОТ!$E$3,1)</f>
        <v>50.6</v>
      </c>
      <c r="J114" s="195">
        <f>ROUND(H114*ФОТ!$F$3,1)</f>
        <v>45.4</v>
      </c>
    </row>
    <row r="115" spans="1:10" ht="19.5" customHeight="1" x14ac:dyDescent="0.2">
      <c r="A115" s="36" t="s">
        <v>3172</v>
      </c>
      <c r="B115" t="s">
        <v>3173</v>
      </c>
      <c r="C115" s="33" t="s">
        <v>2219</v>
      </c>
      <c r="D115" s="61" t="s">
        <v>2525</v>
      </c>
      <c r="E115" s="179">
        <f>VLOOKUP(D115,ФОТ!$B$3:$C$107,2,FALSE)</f>
        <v>131.12</v>
      </c>
      <c r="F115" s="92">
        <v>0.3</v>
      </c>
      <c r="G115" s="92">
        <f t="shared" si="5"/>
        <v>39.340000000000003</v>
      </c>
      <c r="H115" s="99">
        <f>ROUND(G115*ФОТ!$D$3,2)</f>
        <v>104.8</v>
      </c>
      <c r="I115" s="195">
        <f>ROUND(H115*ФОТ!$E$3,1)</f>
        <v>152</v>
      </c>
      <c r="J115" s="195">
        <f>ROUND(H115*ФОТ!$F$3,1)</f>
        <v>136.19999999999999</v>
      </c>
    </row>
    <row r="116" spans="1:10" ht="23.25" customHeight="1" x14ac:dyDescent="0.2">
      <c r="A116" s="161" t="s">
        <v>3174</v>
      </c>
      <c r="B116" s="1"/>
      <c r="C116" s="33"/>
      <c r="D116" s="61"/>
      <c r="E116" s="92"/>
      <c r="F116" s="92"/>
      <c r="G116" s="92"/>
      <c r="H116" s="99"/>
      <c r="I116" s="195"/>
      <c r="J116" s="195"/>
    </row>
    <row r="117" spans="1:10" ht="24.75" customHeight="1" x14ac:dyDescent="0.2">
      <c r="A117" s="36" t="s">
        <v>3175</v>
      </c>
      <c r="B117" t="s">
        <v>3176</v>
      </c>
      <c r="C117" s="33" t="s">
        <v>2798</v>
      </c>
      <c r="D117" s="61" t="s">
        <v>2524</v>
      </c>
      <c r="E117" s="179">
        <f>VLOOKUP(D117,ФОТ!$B$3:$C$107,2,FALSE)</f>
        <v>113.69</v>
      </c>
      <c r="F117" s="92">
        <v>0.5</v>
      </c>
      <c r="G117" s="92">
        <f t="shared" ref="G117:G133" si="6">ROUND(E117*F117,2)</f>
        <v>56.85</v>
      </c>
      <c r="H117" s="99">
        <f>ROUND(G117*ФОТ!$D$3,2)</f>
        <v>151.44999999999999</v>
      </c>
      <c r="I117" s="195">
        <f>ROUND(H117*ФОТ!$E$3,1)</f>
        <v>219.6</v>
      </c>
      <c r="J117" s="195">
        <f>ROUND(H117*ФОТ!$F$3,1)</f>
        <v>196.9</v>
      </c>
    </row>
    <row r="118" spans="1:10" ht="16.5" customHeight="1" x14ac:dyDescent="0.2">
      <c r="A118" s="36"/>
      <c r="B118" s="34" t="s">
        <v>3177</v>
      </c>
      <c r="C118" s="33"/>
      <c r="D118" s="61" t="s">
        <v>3715</v>
      </c>
      <c r="E118" s="179">
        <f>VLOOKUP(D118,ФОТ!$B$3:$C$107,2,FALSE)</f>
        <v>128.51</v>
      </c>
      <c r="F118" s="99">
        <v>0.5</v>
      </c>
      <c r="G118" s="92">
        <f t="shared" si="6"/>
        <v>64.260000000000005</v>
      </c>
      <c r="H118" s="99">
        <f>ROUND(G118*ФОТ!$D$3,2)</f>
        <v>171.19</v>
      </c>
      <c r="I118" s="195">
        <f>ROUND(H118*ФОТ!$E$3,1)</f>
        <v>248.2</v>
      </c>
      <c r="J118" s="195">
        <f>ROUND(H118*ФОТ!$F$3,1)</f>
        <v>222.5</v>
      </c>
    </row>
    <row r="119" spans="1:10" ht="16.5" customHeight="1" x14ac:dyDescent="0.25">
      <c r="A119" s="36"/>
      <c r="B119" s="34"/>
      <c r="C119" s="33"/>
      <c r="D119" s="61"/>
      <c r="E119" s="179"/>
      <c r="F119" s="99"/>
      <c r="G119" s="92"/>
      <c r="H119" s="99"/>
      <c r="I119" s="261">
        <f>I117+I118</f>
        <v>467.8</v>
      </c>
      <c r="J119" s="261">
        <f>J117+J118</f>
        <v>419.4</v>
      </c>
    </row>
    <row r="120" spans="1:10" ht="16.5" customHeight="1" x14ac:dyDescent="0.2">
      <c r="A120" s="36" t="s">
        <v>3178</v>
      </c>
      <c r="B120" s="34" t="s">
        <v>3179</v>
      </c>
      <c r="C120" s="33" t="s">
        <v>2783</v>
      </c>
      <c r="D120" s="61" t="s">
        <v>3715</v>
      </c>
      <c r="E120" s="179">
        <f>VLOOKUP(D120,ФОТ!$B$3:$C$107,2,FALSE)</f>
        <v>128.51</v>
      </c>
      <c r="F120" s="98">
        <v>0.5</v>
      </c>
      <c r="G120" s="92">
        <f t="shared" si="6"/>
        <v>64.260000000000005</v>
      </c>
      <c r="H120" s="99">
        <f>ROUND(G120*ФОТ!$D$3,2)</f>
        <v>171.19</v>
      </c>
      <c r="I120" s="195">
        <f>ROUND(H120*ФОТ!$E$3,1)</f>
        <v>248.2</v>
      </c>
      <c r="J120" s="195">
        <f>ROUND(H120*ФОТ!$F$3,1)</f>
        <v>222.5</v>
      </c>
    </row>
    <row r="121" spans="1:10" ht="16.5" customHeight="1" x14ac:dyDescent="0.2">
      <c r="A121" s="36" t="s">
        <v>3180</v>
      </c>
      <c r="B121" s="34" t="s">
        <v>3181</v>
      </c>
      <c r="C121" s="33" t="s">
        <v>3182</v>
      </c>
      <c r="D121" s="61" t="s">
        <v>2525</v>
      </c>
      <c r="E121" s="179">
        <f>VLOOKUP(D121,ФОТ!$B$3:$C$107,2,FALSE)</f>
        <v>131.12</v>
      </c>
      <c r="F121" s="92">
        <v>0.23</v>
      </c>
      <c r="G121" s="92">
        <f t="shared" si="6"/>
        <v>30.16</v>
      </c>
      <c r="H121" s="99">
        <f>ROUND(G121*ФОТ!$D$3,2)</f>
        <v>80.349999999999994</v>
      </c>
      <c r="I121" s="195">
        <f>ROUND(H121*ФОТ!$E$3,1)</f>
        <v>116.5</v>
      </c>
      <c r="J121" s="195">
        <f>ROUND(H121*ФОТ!$F$3,1)</f>
        <v>104.5</v>
      </c>
    </row>
    <row r="122" spans="1:10" ht="16.5" customHeight="1" x14ac:dyDescent="0.2">
      <c r="A122" s="36"/>
      <c r="B122" s="34"/>
      <c r="C122" s="33"/>
      <c r="D122" s="61" t="s">
        <v>2531</v>
      </c>
      <c r="E122" s="179">
        <f>VLOOKUP(D122,ФОТ!$B$3:$C$107,2,FALSE)</f>
        <v>255.29</v>
      </c>
      <c r="F122" s="99">
        <v>0.17</v>
      </c>
      <c r="G122" s="92">
        <f t="shared" si="6"/>
        <v>43.4</v>
      </c>
      <c r="H122" s="99">
        <f>ROUND(G122*ФОТ!$D$3,2)</f>
        <v>115.62</v>
      </c>
      <c r="I122" s="195">
        <f>ROUND(H122*ФОТ!$E$3,1)</f>
        <v>167.6</v>
      </c>
      <c r="J122" s="195">
        <f>ROUND(H122*ФОТ!$F$3,1)</f>
        <v>150.30000000000001</v>
      </c>
    </row>
    <row r="123" spans="1:10" ht="16.5" customHeight="1" x14ac:dyDescent="0.25">
      <c r="A123" s="36"/>
      <c r="B123" s="34"/>
      <c r="C123" s="33"/>
      <c r="D123" s="61"/>
      <c r="E123" s="179"/>
      <c r="F123" s="99"/>
      <c r="G123" s="92"/>
      <c r="H123" s="99"/>
      <c r="I123" s="261">
        <f>I121+I122</f>
        <v>284.10000000000002</v>
      </c>
      <c r="J123" s="261">
        <f>J121+J122</f>
        <v>254.8</v>
      </c>
    </row>
    <row r="124" spans="1:10" ht="16.5" customHeight="1" x14ac:dyDescent="0.2">
      <c r="A124" s="36" t="s">
        <v>3183</v>
      </c>
      <c r="B124" s="34" t="s">
        <v>3184</v>
      </c>
      <c r="C124" s="33" t="s">
        <v>46</v>
      </c>
      <c r="D124" s="61" t="s">
        <v>2525</v>
      </c>
      <c r="E124" s="179">
        <f>VLOOKUP(D124,ФОТ!$B$3:$C$107,2,FALSE)</f>
        <v>131.12</v>
      </c>
      <c r="F124" s="99">
        <v>0.5</v>
      </c>
      <c r="G124" s="92">
        <f t="shared" si="6"/>
        <v>65.56</v>
      </c>
      <c r="H124" s="99">
        <f>ROUND(G124*ФОТ!$D$3,2)</f>
        <v>174.65</v>
      </c>
      <c r="I124" s="195">
        <f>ROUND(H124*ФОТ!$E$3,1)</f>
        <v>253.2</v>
      </c>
      <c r="J124" s="195">
        <f>ROUND(H124*ФОТ!$F$3,1)</f>
        <v>227</v>
      </c>
    </row>
    <row r="125" spans="1:10" ht="16.5" customHeight="1" x14ac:dyDescent="0.2">
      <c r="A125" s="36"/>
      <c r="B125" s="34"/>
      <c r="C125" s="33"/>
      <c r="D125" s="61" t="s">
        <v>2531</v>
      </c>
      <c r="E125" s="179">
        <f>VLOOKUP(D125,ФОТ!$B$3:$C$107,2,FALSE)</f>
        <v>255.29</v>
      </c>
      <c r="F125" s="99">
        <v>0.5</v>
      </c>
      <c r="G125" s="92">
        <f t="shared" si="6"/>
        <v>127.65</v>
      </c>
      <c r="H125" s="99">
        <f>ROUND(G125*ФОТ!$D$3,2)</f>
        <v>340.06</v>
      </c>
      <c r="I125" s="195">
        <f>ROUND(H125*ФОТ!$E$3,1)</f>
        <v>493.1</v>
      </c>
      <c r="J125" s="195">
        <f>ROUND(H125*ФОТ!$F$3,1)</f>
        <v>442.1</v>
      </c>
    </row>
    <row r="126" spans="1:10" ht="16.5" customHeight="1" x14ac:dyDescent="0.25">
      <c r="A126" s="36"/>
      <c r="B126" s="34"/>
      <c r="C126" s="33"/>
      <c r="D126" s="61"/>
      <c r="E126" s="179"/>
      <c r="F126" s="99"/>
      <c r="G126" s="92"/>
      <c r="H126" s="99"/>
      <c r="I126" s="261">
        <f>I124+I125</f>
        <v>746.3</v>
      </c>
      <c r="J126" s="261">
        <f>J124+J125</f>
        <v>669.1</v>
      </c>
    </row>
    <row r="127" spans="1:10" ht="16.5" customHeight="1" x14ac:dyDescent="0.2">
      <c r="A127" s="36" t="s">
        <v>3185</v>
      </c>
      <c r="B127" s="34" t="s">
        <v>3186</v>
      </c>
      <c r="C127" s="33" t="s">
        <v>633</v>
      </c>
      <c r="D127" s="61" t="s">
        <v>2527</v>
      </c>
      <c r="E127" s="179">
        <f>VLOOKUP(D127,ФОТ!$B$3:$C$107,2,FALSE)</f>
        <v>151.06</v>
      </c>
      <c r="F127" s="99">
        <v>5</v>
      </c>
      <c r="G127" s="92">
        <f t="shared" si="6"/>
        <v>755.3</v>
      </c>
      <c r="H127" s="99">
        <f>ROUND(G127*ФОТ!$D$3,2)</f>
        <v>2012.12</v>
      </c>
      <c r="I127" s="195">
        <f>ROUND(H127*ФОТ!$E$3,1)</f>
        <v>2917.6</v>
      </c>
      <c r="J127" s="195">
        <f>ROUND(H127*ФОТ!$F$3,1)</f>
        <v>2615.8000000000002</v>
      </c>
    </row>
    <row r="128" spans="1:10" ht="16.5" customHeight="1" x14ac:dyDescent="0.2">
      <c r="A128" s="36" t="s">
        <v>3187</v>
      </c>
      <c r="B128" s="108" t="s">
        <v>3188</v>
      </c>
      <c r="C128" s="33" t="s">
        <v>3189</v>
      </c>
      <c r="D128" s="61" t="s">
        <v>2525</v>
      </c>
      <c r="E128" s="179">
        <f>VLOOKUP(D128,ФОТ!$B$3:$C$107,2,FALSE)</f>
        <v>131.12</v>
      </c>
      <c r="F128" s="92">
        <v>0.5</v>
      </c>
      <c r="G128" s="92">
        <f t="shared" si="6"/>
        <v>65.56</v>
      </c>
      <c r="H128" s="99">
        <f>ROUND(G128*ФОТ!$D$3,2)</f>
        <v>174.65</v>
      </c>
      <c r="I128" s="195">
        <f>ROUND(H128*ФОТ!$E$3,1)</f>
        <v>253.2</v>
      </c>
      <c r="J128" s="195">
        <f>ROUND(H128*ФОТ!$F$3,1)</f>
        <v>227</v>
      </c>
    </row>
    <row r="129" spans="1:10" ht="16.5" customHeight="1" x14ac:dyDescent="0.2">
      <c r="A129" s="36" t="s">
        <v>3190</v>
      </c>
      <c r="B129" s="108" t="s">
        <v>2061</v>
      </c>
      <c r="C129" s="33" t="s">
        <v>2062</v>
      </c>
      <c r="D129" s="61" t="s">
        <v>2529</v>
      </c>
      <c r="E129" s="179">
        <f>VLOOKUP(D129,ФОТ!$B$3:$C$107,2,FALSE)</f>
        <v>146.24</v>
      </c>
      <c r="F129" s="99">
        <v>0.1</v>
      </c>
      <c r="G129" s="92">
        <f t="shared" si="6"/>
        <v>14.62</v>
      </c>
      <c r="H129" s="99">
        <f>ROUND(G129*ФОТ!$D$3,2)</f>
        <v>38.950000000000003</v>
      </c>
      <c r="I129" s="195">
        <f>ROUND(H129*ФОТ!$E$3,1)</f>
        <v>56.5</v>
      </c>
      <c r="J129" s="195">
        <f>ROUND(H129*ФОТ!$F$3,1)</f>
        <v>50.6</v>
      </c>
    </row>
    <row r="130" spans="1:10" ht="16.5" customHeight="1" x14ac:dyDescent="0.2">
      <c r="A130" s="36"/>
      <c r="B130" s="108"/>
      <c r="C130" s="33"/>
      <c r="D130" s="61" t="s">
        <v>2525</v>
      </c>
      <c r="E130" s="179">
        <f>VLOOKUP(D130,ФОТ!$B$3:$C$107,2,FALSE)</f>
        <v>131.12</v>
      </c>
      <c r="F130" s="99">
        <v>0.1</v>
      </c>
      <c r="G130" s="92">
        <f t="shared" si="6"/>
        <v>13.11</v>
      </c>
      <c r="H130" s="99">
        <f>ROUND(G130*ФОТ!$D$3,2)</f>
        <v>34.93</v>
      </c>
      <c r="I130" s="195">
        <f>ROUND(H130*ФОТ!$E$3,1)</f>
        <v>50.6</v>
      </c>
      <c r="J130" s="195">
        <f>ROUND(H130*ФОТ!$F$3,1)</f>
        <v>45.4</v>
      </c>
    </row>
    <row r="131" spans="1:10" ht="16.5" customHeight="1" x14ac:dyDescent="0.25">
      <c r="A131" s="36"/>
      <c r="B131" s="108"/>
      <c r="C131" s="33"/>
      <c r="D131" s="61"/>
      <c r="E131" s="179"/>
      <c r="F131" s="99"/>
      <c r="G131" s="92"/>
      <c r="H131" s="99"/>
      <c r="I131" s="261">
        <f>I129+I130</f>
        <v>107.1</v>
      </c>
      <c r="J131" s="261">
        <f>J129+J130</f>
        <v>96</v>
      </c>
    </row>
    <row r="132" spans="1:10" ht="16.5" customHeight="1" x14ac:dyDescent="0.2">
      <c r="A132" s="36" t="s">
        <v>2063</v>
      </c>
      <c r="B132" t="s">
        <v>887</v>
      </c>
      <c r="C132" s="33" t="s">
        <v>3717</v>
      </c>
      <c r="D132" s="61" t="s">
        <v>2529</v>
      </c>
      <c r="E132" s="179">
        <f>VLOOKUP(D132,ФОТ!$B$3:$C$107,2,FALSE)</f>
        <v>146.24</v>
      </c>
      <c r="F132" s="98">
        <v>5</v>
      </c>
      <c r="G132" s="92">
        <f t="shared" si="6"/>
        <v>731.2</v>
      </c>
      <c r="H132" s="99">
        <f>ROUND(G132*ФОТ!$D$3,2)</f>
        <v>1947.92</v>
      </c>
      <c r="I132" s="195">
        <f>ROUND(H132*ФОТ!$E$3,1)</f>
        <v>2824.5</v>
      </c>
      <c r="J132" s="195">
        <f>ROUND(H132*ФОТ!$F$3,1)</f>
        <v>2532.3000000000002</v>
      </c>
    </row>
    <row r="133" spans="1:10" ht="16.5" customHeight="1" x14ac:dyDescent="0.2">
      <c r="A133" s="36" t="s">
        <v>888</v>
      </c>
      <c r="B133" s="34" t="s">
        <v>889</v>
      </c>
      <c r="C133" s="33" t="s">
        <v>2219</v>
      </c>
      <c r="D133" s="61" t="s">
        <v>2529</v>
      </c>
      <c r="E133" s="179">
        <f>VLOOKUP(D133,ФОТ!$B$3:$C$107,2,FALSE)</f>
        <v>146.24</v>
      </c>
      <c r="F133" s="92">
        <v>1.1000000000000001</v>
      </c>
      <c r="G133" s="92">
        <f t="shared" si="6"/>
        <v>160.86000000000001</v>
      </c>
      <c r="H133" s="99">
        <f>ROUND(G133*ФОТ!$D$3,2)</f>
        <v>428.53</v>
      </c>
      <c r="I133" s="195">
        <f>ROUND(H133*ФОТ!$E$3,1)</f>
        <v>621.4</v>
      </c>
      <c r="J133" s="195">
        <f>ROUND(H133*ФОТ!$F$3,1)</f>
        <v>557.1</v>
      </c>
    </row>
    <row r="134" spans="1:10" ht="16.5" customHeight="1" x14ac:dyDescent="0.2">
      <c r="A134" s="36" t="s">
        <v>890</v>
      </c>
      <c r="B134" s="34" t="s">
        <v>891</v>
      </c>
      <c r="C134" s="33"/>
      <c r="D134" s="61"/>
      <c r="E134" s="179"/>
      <c r="F134" s="99"/>
      <c r="G134" s="92"/>
      <c r="H134" s="99"/>
      <c r="I134" s="195"/>
      <c r="J134" s="195"/>
    </row>
    <row r="135" spans="1:10" ht="16.5" customHeight="1" x14ac:dyDescent="0.2">
      <c r="A135" s="36"/>
      <c r="B135" s="34" t="s">
        <v>892</v>
      </c>
      <c r="C135" s="33" t="s">
        <v>3504</v>
      </c>
      <c r="D135" s="61" t="s">
        <v>2526</v>
      </c>
      <c r="E135" s="179">
        <f>VLOOKUP(D135,ФОТ!$B$3:$C$107,2,FALSE)</f>
        <v>144.41</v>
      </c>
      <c r="F135" s="99">
        <v>0.25</v>
      </c>
      <c r="G135" s="92">
        <f t="shared" ref="G135:G152" si="7">ROUND(E135*F135,2)</f>
        <v>36.1</v>
      </c>
      <c r="H135" s="99">
        <f>ROUND(G135*ФОТ!$D$3,2)</f>
        <v>96.17</v>
      </c>
      <c r="I135" s="195">
        <f>ROUND(H135*ФОТ!$E$3,1)</f>
        <v>139.4</v>
      </c>
      <c r="J135" s="195">
        <f>ROUND(H135*ФОТ!$F$3,1)</f>
        <v>125</v>
      </c>
    </row>
    <row r="136" spans="1:10" ht="16.5" customHeight="1" x14ac:dyDescent="0.2">
      <c r="A136" s="36"/>
      <c r="B136" s="34" t="s">
        <v>893</v>
      </c>
      <c r="C136" s="33" t="s">
        <v>2219</v>
      </c>
      <c r="D136" s="61" t="s">
        <v>2525</v>
      </c>
      <c r="E136" s="179">
        <f>VLOOKUP(D136,ФОТ!$B$3:$C$107,2,FALSE)</f>
        <v>131.12</v>
      </c>
      <c r="F136" s="99">
        <v>0.25</v>
      </c>
      <c r="G136" s="92">
        <f t="shared" si="7"/>
        <v>32.78</v>
      </c>
      <c r="H136" s="99">
        <f>ROUND(G136*ФОТ!$D$3,2)</f>
        <v>87.33</v>
      </c>
      <c r="I136" s="195">
        <f>ROUND(H136*ФОТ!$E$3,1)</f>
        <v>126.6</v>
      </c>
      <c r="J136" s="195">
        <f>ROUND(H136*ФОТ!$F$3,1)</f>
        <v>113.5</v>
      </c>
    </row>
    <row r="137" spans="1:10" ht="16.5" customHeight="1" x14ac:dyDescent="0.2">
      <c r="A137" s="36"/>
      <c r="B137" s="34" t="s">
        <v>894</v>
      </c>
      <c r="C137" s="33" t="s">
        <v>2219</v>
      </c>
      <c r="D137" s="61" t="s">
        <v>2526</v>
      </c>
      <c r="E137" s="179">
        <f>VLOOKUP(D137,ФОТ!$B$3:$C$107,2,FALSE)</f>
        <v>144.41</v>
      </c>
      <c r="F137" s="99">
        <v>0.2</v>
      </c>
      <c r="G137" s="92">
        <f t="shared" si="7"/>
        <v>28.88</v>
      </c>
      <c r="H137" s="99">
        <f>ROUND(G137*ФОТ!$D$3,2)</f>
        <v>76.94</v>
      </c>
      <c r="I137" s="195">
        <f>ROUND(H137*ФОТ!$E$3,1)</f>
        <v>111.6</v>
      </c>
      <c r="J137" s="195">
        <f>ROUND(H137*ФОТ!$F$3,1)</f>
        <v>100</v>
      </c>
    </row>
    <row r="138" spans="1:10" ht="16.5" customHeight="1" x14ac:dyDescent="0.2">
      <c r="A138" s="36"/>
      <c r="B138" s="34" t="s">
        <v>895</v>
      </c>
      <c r="C138" s="33" t="s">
        <v>2219</v>
      </c>
      <c r="D138" s="61" t="s">
        <v>2526</v>
      </c>
      <c r="E138" s="179">
        <f>VLOOKUP(D138,ФОТ!$B$3:$C$107,2,FALSE)</f>
        <v>144.41</v>
      </c>
      <c r="F138" s="99">
        <v>0.5</v>
      </c>
      <c r="G138" s="92">
        <f t="shared" si="7"/>
        <v>72.209999999999994</v>
      </c>
      <c r="H138" s="99">
        <f>ROUND(G138*ФОТ!$D$3,2)</f>
        <v>192.37</v>
      </c>
      <c r="I138" s="195">
        <f>ROUND(H138*ФОТ!$E$3,1)</f>
        <v>278.89999999999998</v>
      </c>
      <c r="J138" s="195">
        <f>ROUND(H138*ФОТ!$F$3,1)</f>
        <v>250.1</v>
      </c>
    </row>
    <row r="139" spans="1:10" ht="20.25" customHeight="1" x14ac:dyDescent="0.2">
      <c r="A139" s="36" t="s">
        <v>896</v>
      </c>
      <c r="B139" s="34" t="s">
        <v>897</v>
      </c>
      <c r="C139" s="33" t="s">
        <v>898</v>
      </c>
      <c r="D139" s="61" t="s">
        <v>2525</v>
      </c>
      <c r="E139" s="179">
        <f>VLOOKUP(D139,ФОТ!$B$3:$C$107,2,FALSE)</f>
        <v>131.12</v>
      </c>
      <c r="F139" s="99">
        <v>0.8</v>
      </c>
      <c r="G139" s="92">
        <f t="shared" si="7"/>
        <v>104.9</v>
      </c>
      <c r="H139" s="99">
        <f>ROUND(G139*ФОТ!$D$3,2)</f>
        <v>279.45</v>
      </c>
      <c r="I139" s="195">
        <f>ROUND(H139*ФОТ!$E$3,1)</f>
        <v>405.2</v>
      </c>
      <c r="J139" s="195">
        <f>ROUND(H139*ФОТ!$F$3,1)</f>
        <v>363.3</v>
      </c>
    </row>
    <row r="140" spans="1:10" ht="12.75" customHeight="1" x14ac:dyDescent="0.2">
      <c r="A140" s="36"/>
      <c r="B140" s="34"/>
      <c r="C140" s="33"/>
      <c r="D140" s="61" t="s">
        <v>2529</v>
      </c>
      <c r="E140" s="179">
        <f>VLOOKUP(D140,ФОТ!$B$3:$C$107,2,FALSE)</f>
        <v>146.24</v>
      </c>
      <c r="F140" s="99">
        <v>0.8</v>
      </c>
      <c r="G140" s="92">
        <f t="shared" si="7"/>
        <v>116.99</v>
      </c>
      <c r="H140" s="99">
        <f>ROUND(G140*ФОТ!$D$3,2)</f>
        <v>311.66000000000003</v>
      </c>
      <c r="I140" s="195">
        <f>ROUND(H140*ФОТ!$E$3,1)</f>
        <v>451.9</v>
      </c>
      <c r="J140" s="195">
        <f>ROUND(H140*ФОТ!$F$3,1)</f>
        <v>405.2</v>
      </c>
    </row>
    <row r="141" spans="1:10" ht="12.75" customHeight="1" x14ac:dyDescent="0.25">
      <c r="A141" s="36"/>
      <c r="B141" s="34"/>
      <c r="C141" s="33"/>
      <c r="D141" s="61"/>
      <c r="E141" s="179"/>
      <c r="F141" s="99"/>
      <c r="G141" s="92"/>
      <c r="H141" s="99"/>
      <c r="I141" s="261">
        <f>I139+I140</f>
        <v>857.1</v>
      </c>
      <c r="J141" s="261">
        <f>J139+J140</f>
        <v>768.5</v>
      </c>
    </row>
    <row r="142" spans="1:10" ht="20.25" customHeight="1" x14ac:dyDescent="0.2">
      <c r="A142" s="36" t="s">
        <v>899</v>
      </c>
      <c r="B142" s="34" t="s">
        <v>900</v>
      </c>
      <c r="C142" s="33" t="s">
        <v>998</v>
      </c>
      <c r="D142" s="61" t="s">
        <v>2527</v>
      </c>
      <c r="E142" s="179">
        <f>VLOOKUP(D142,ФОТ!$B$3:$C$107,2,FALSE)</f>
        <v>151.06</v>
      </c>
      <c r="F142" s="99">
        <v>0.7</v>
      </c>
      <c r="G142" s="92">
        <f t="shared" si="7"/>
        <v>105.74</v>
      </c>
      <c r="H142" s="99">
        <f>ROUND(G142*ФОТ!$D$3,2)</f>
        <v>281.69</v>
      </c>
      <c r="I142" s="195">
        <f>ROUND(H142*ФОТ!$E$3,1)</f>
        <v>408.5</v>
      </c>
      <c r="J142" s="195">
        <f>ROUND(H142*ФОТ!$F$3,1)</f>
        <v>366.2</v>
      </c>
    </row>
    <row r="143" spans="1:10" ht="16.5" customHeight="1" x14ac:dyDescent="0.2">
      <c r="A143" s="36" t="s">
        <v>901</v>
      </c>
      <c r="B143" t="s">
        <v>902</v>
      </c>
      <c r="C143" s="33" t="s">
        <v>633</v>
      </c>
      <c r="D143" s="61" t="s">
        <v>2527</v>
      </c>
      <c r="E143" s="179">
        <f>VLOOKUP(D143,ФОТ!$B$3:$C$107,2,FALSE)</f>
        <v>151.06</v>
      </c>
      <c r="F143" s="98">
        <v>1</v>
      </c>
      <c r="G143" s="92">
        <f t="shared" si="7"/>
        <v>151.06</v>
      </c>
      <c r="H143" s="99">
        <f>ROUND(G143*ФОТ!$D$3,2)</f>
        <v>402.42</v>
      </c>
      <c r="I143" s="195">
        <f>ROUND(H143*ФОТ!$E$3,1)</f>
        <v>583.5</v>
      </c>
      <c r="J143" s="195">
        <f>ROUND(H143*ФОТ!$F$3,1)</f>
        <v>523.1</v>
      </c>
    </row>
    <row r="144" spans="1:10" ht="16.5" customHeight="1" x14ac:dyDescent="0.2">
      <c r="A144" s="36" t="s">
        <v>903</v>
      </c>
      <c r="B144" s="34" t="s">
        <v>1614</v>
      </c>
      <c r="C144" s="33" t="s">
        <v>3717</v>
      </c>
      <c r="D144" s="61" t="s">
        <v>2527</v>
      </c>
      <c r="E144" s="179">
        <f>VLOOKUP(D144,ФОТ!$B$3:$C$107,2,FALSE)</f>
        <v>151.06</v>
      </c>
      <c r="F144" s="92">
        <v>0.83</v>
      </c>
      <c r="G144" s="92">
        <f t="shared" si="7"/>
        <v>125.38</v>
      </c>
      <c r="H144" s="99">
        <f>ROUND(G144*ФОТ!$D$3,2)</f>
        <v>334.01</v>
      </c>
      <c r="I144" s="195">
        <f>ROUND(H144*ФОТ!$E$3,1)</f>
        <v>484.3</v>
      </c>
      <c r="J144" s="195">
        <f>ROUND(H144*ФОТ!$F$3,1)</f>
        <v>434.2</v>
      </c>
    </row>
    <row r="145" spans="1:10" ht="16.5" customHeight="1" x14ac:dyDescent="0.2">
      <c r="A145" s="36" t="s">
        <v>1615</v>
      </c>
      <c r="B145" s="34" t="s">
        <v>1616</v>
      </c>
      <c r="C145" s="33" t="s">
        <v>1617</v>
      </c>
      <c r="D145" s="61" t="s">
        <v>2525</v>
      </c>
      <c r="E145" s="179">
        <f>VLOOKUP(D145,ФОТ!$B$3:$C$107,2,FALSE)</f>
        <v>131.12</v>
      </c>
      <c r="F145" s="99">
        <v>1</v>
      </c>
      <c r="G145" s="92">
        <f t="shared" si="7"/>
        <v>131.12</v>
      </c>
      <c r="H145" s="99">
        <f>ROUND(G145*ФОТ!$D$3,2)</f>
        <v>349.3</v>
      </c>
      <c r="I145" s="195">
        <f>ROUND(H145*ФОТ!$E$3,1)</f>
        <v>506.5</v>
      </c>
      <c r="J145" s="195">
        <f>ROUND(H145*ФОТ!$F$3,1)</f>
        <v>454.1</v>
      </c>
    </row>
    <row r="146" spans="1:10" ht="16.5" customHeight="1" x14ac:dyDescent="0.2">
      <c r="A146" s="36"/>
      <c r="B146" s="34"/>
      <c r="C146" s="33"/>
      <c r="D146" s="61" t="s">
        <v>2529</v>
      </c>
      <c r="E146" s="179">
        <f>VLOOKUP(D146,ФОТ!$B$3:$C$107,2,FALSE)</f>
        <v>146.24</v>
      </c>
      <c r="F146" s="99">
        <v>1</v>
      </c>
      <c r="G146" s="92">
        <f t="shared" si="7"/>
        <v>146.24</v>
      </c>
      <c r="H146" s="99">
        <f>ROUND(G146*ФОТ!$D$3,2)</f>
        <v>389.58</v>
      </c>
      <c r="I146" s="195">
        <f>ROUND(H146*ФОТ!$E$3,1)</f>
        <v>564.9</v>
      </c>
      <c r="J146" s="195">
        <f>ROUND(H146*ФОТ!$F$3,1)</f>
        <v>506.5</v>
      </c>
    </row>
    <row r="147" spans="1:10" ht="16.5" customHeight="1" x14ac:dyDescent="0.25">
      <c r="A147" s="36"/>
      <c r="B147" s="34"/>
      <c r="C147" s="33"/>
      <c r="D147" s="61"/>
      <c r="E147" s="179"/>
      <c r="F147" s="99"/>
      <c r="G147" s="92"/>
      <c r="H147" s="99"/>
      <c r="I147" s="261">
        <f>I145+I146</f>
        <v>1071.4000000000001</v>
      </c>
      <c r="J147" s="261">
        <f>J145+J146</f>
        <v>960.6</v>
      </c>
    </row>
    <row r="148" spans="1:10" ht="16.5" customHeight="1" x14ac:dyDescent="0.2">
      <c r="A148" s="36" t="s">
        <v>1618</v>
      </c>
      <c r="B148" s="34" t="s">
        <v>1619</v>
      </c>
      <c r="C148" s="33" t="s">
        <v>1620</v>
      </c>
      <c r="D148" s="61" t="s">
        <v>2525</v>
      </c>
      <c r="E148" s="179">
        <f>VLOOKUP(D148,ФОТ!$B$3:$C$107,2,FALSE)</f>
        <v>131.12</v>
      </c>
      <c r="F148" s="99">
        <v>0.45</v>
      </c>
      <c r="G148" s="92">
        <f t="shared" si="7"/>
        <v>59</v>
      </c>
      <c r="H148" s="99">
        <f>ROUND(G148*ФОТ!$D$3,2)</f>
        <v>157.18</v>
      </c>
      <c r="I148" s="195">
        <f>ROUND(H148*ФОТ!$E$3,1)</f>
        <v>227.9</v>
      </c>
      <c r="J148" s="195">
        <f>ROUND(H148*ФОТ!$F$3,1)</f>
        <v>204.3</v>
      </c>
    </row>
    <row r="149" spans="1:10" ht="16.5" customHeight="1" x14ac:dyDescent="0.2">
      <c r="A149" s="36"/>
      <c r="B149" s="34"/>
      <c r="C149" s="33"/>
      <c r="D149" s="61" t="s">
        <v>2529</v>
      </c>
      <c r="E149" s="179">
        <f>VLOOKUP(D149,ФОТ!$B$3:$C$107,2,FALSE)</f>
        <v>146.24</v>
      </c>
      <c r="F149" s="99">
        <v>0.1</v>
      </c>
      <c r="G149" s="92">
        <f t="shared" si="7"/>
        <v>14.62</v>
      </c>
      <c r="H149" s="99">
        <f>ROUND(G149*ФОТ!$D$3,2)</f>
        <v>38.950000000000003</v>
      </c>
      <c r="I149" s="195">
        <f>ROUND(H149*ФОТ!$E$3,1)</f>
        <v>56.5</v>
      </c>
      <c r="J149" s="195">
        <f>ROUND(H149*ФОТ!$F$3,1)</f>
        <v>50.6</v>
      </c>
    </row>
    <row r="150" spans="1:10" ht="16.5" customHeight="1" x14ac:dyDescent="0.25">
      <c r="A150" s="36"/>
      <c r="B150" s="34"/>
      <c r="C150" s="33"/>
      <c r="D150" s="61"/>
      <c r="E150" s="179"/>
      <c r="F150" s="99"/>
      <c r="G150" s="92"/>
      <c r="H150" s="99"/>
      <c r="I150" s="261">
        <f>I148+I149</f>
        <v>284.39999999999998</v>
      </c>
      <c r="J150" s="261">
        <f>J148+J149</f>
        <v>254.9</v>
      </c>
    </row>
    <row r="151" spans="1:10" ht="16.5" customHeight="1" x14ac:dyDescent="0.2">
      <c r="A151" s="36" t="s">
        <v>1621</v>
      </c>
      <c r="B151" t="s">
        <v>1622</v>
      </c>
      <c r="C151" s="33" t="s">
        <v>3620</v>
      </c>
      <c r="D151" s="61" t="s">
        <v>2524</v>
      </c>
      <c r="E151" s="179">
        <f>VLOOKUP(D151,ФОТ!$B$3:$C$107,2,FALSE)</f>
        <v>113.69</v>
      </c>
      <c r="F151" s="99">
        <v>6</v>
      </c>
      <c r="G151" s="92">
        <f t="shared" si="7"/>
        <v>682.14</v>
      </c>
      <c r="H151" s="99">
        <f>ROUND(G151*ФОТ!$D$3,2)</f>
        <v>1817.22</v>
      </c>
      <c r="I151" s="195">
        <f>ROUND(H151*ФОТ!$E$3,1)</f>
        <v>2635</v>
      </c>
      <c r="J151" s="195">
        <f>ROUND(H151*ФОТ!$F$3,1)</f>
        <v>2362.4</v>
      </c>
    </row>
    <row r="152" spans="1:10" ht="16.5" customHeight="1" x14ac:dyDescent="0.2">
      <c r="A152" s="36"/>
      <c r="C152" s="33"/>
      <c r="D152" s="61" t="s">
        <v>2526</v>
      </c>
      <c r="E152" s="179">
        <f>VLOOKUP(D152,ФОТ!$B$3:$C$107,2,FALSE)</f>
        <v>144.41</v>
      </c>
      <c r="F152" s="99">
        <v>6</v>
      </c>
      <c r="G152" s="92">
        <f t="shared" si="7"/>
        <v>866.46</v>
      </c>
      <c r="H152" s="99">
        <f>ROUND(G152*ФОТ!$D$3,2)</f>
        <v>2308.25</v>
      </c>
      <c r="I152" s="195">
        <f>ROUND(H152*ФОТ!$E$3,1)</f>
        <v>3347</v>
      </c>
      <c r="J152" s="195">
        <f>ROUND(H152*ФОТ!$F$3,1)</f>
        <v>3000.7</v>
      </c>
    </row>
    <row r="153" spans="1:10" ht="16.5" customHeight="1" x14ac:dyDescent="0.25">
      <c r="A153" s="36"/>
      <c r="C153" s="33"/>
      <c r="D153" s="61"/>
      <c r="E153" s="179"/>
      <c r="F153" s="99"/>
      <c r="G153" s="92"/>
      <c r="H153" s="99"/>
      <c r="I153" s="261">
        <f>I151+I152</f>
        <v>5982</v>
      </c>
      <c r="J153" s="261">
        <f>J151+J152</f>
        <v>5363.1</v>
      </c>
    </row>
    <row r="154" spans="1:10" ht="20.25" customHeight="1" x14ac:dyDescent="0.2">
      <c r="A154" s="161" t="s">
        <v>1623</v>
      </c>
      <c r="B154" s="169"/>
      <c r="C154" s="33"/>
      <c r="D154" s="61"/>
      <c r="E154" s="92"/>
      <c r="F154" s="99"/>
      <c r="G154" s="92"/>
      <c r="H154" s="99"/>
      <c r="I154" s="195"/>
      <c r="J154" s="195"/>
    </row>
    <row r="155" spans="1:10" ht="21.75" customHeight="1" x14ac:dyDescent="0.2">
      <c r="A155" s="36" t="s">
        <v>1624</v>
      </c>
      <c r="B155" s="34" t="s">
        <v>1625</v>
      </c>
      <c r="C155" s="33" t="s">
        <v>2783</v>
      </c>
      <c r="D155" s="61" t="s">
        <v>3715</v>
      </c>
      <c r="E155" s="179">
        <f>VLOOKUP(D155,ФОТ!$B$3:$C$107,2,FALSE)</f>
        <v>128.51</v>
      </c>
      <c r="F155" s="99">
        <v>0.2</v>
      </c>
      <c r="G155" s="92">
        <f t="shared" ref="G155:G161" si="8">ROUND(E155*F155,2)</f>
        <v>25.7</v>
      </c>
      <c r="H155" s="99">
        <f>ROUND(G155*ФОТ!$D$3,2)</f>
        <v>68.459999999999994</v>
      </c>
      <c r="I155" s="195">
        <f>ROUND(H155*ФОТ!$E$3,1)</f>
        <v>99.3</v>
      </c>
      <c r="J155" s="195">
        <f>ROUND(H155*ФОТ!$F$3,1)</f>
        <v>89</v>
      </c>
    </row>
    <row r="156" spans="1:10" ht="15" customHeight="1" x14ac:dyDescent="0.2">
      <c r="A156" s="36" t="s">
        <v>1626</v>
      </c>
      <c r="B156" s="34" t="s">
        <v>1627</v>
      </c>
      <c r="C156" s="33" t="s">
        <v>1628</v>
      </c>
      <c r="D156" s="61" t="s">
        <v>3715</v>
      </c>
      <c r="E156" s="179">
        <f>VLOOKUP(D156,ФОТ!$B$3:$C$107,2,FALSE)</f>
        <v>128.51</v>
      </c>
      <c r="F156" s="98">
        <v>0.13</v>
      </c>
      <c r="G156" s="92">
        <f t="shared" si="8"/>
        <v>16.71</v>
      </c>
      <c r="H156" s="99">
        <f>ROUND(G156*ФОТ!$D$3,2)</f>
        <v>44.52</v>
      </c>
      <c r="I156" s="195">
        <f>ROUND(H156*ФОТ!$E$3,1)</f>
        <v>64.599999999999994</v>
      </c>
      <c r="J156" s="195">
        <f>ROUND(H156*ФОТ!$F$3,1)</f>
        <v>57.9</v>
      </c>
    </row>
    <row r="157" spans="1:10" ht="15" customHeight="1" x14ac:dyDescent="0.2">
      <c r="A157" s="36" t="s">
        <v>2722</v>
      </c>
      <c r="B157" s="34" t="s">
        <v>2723</v>
      </c>
      <c r="C157" s="33" t="s">
        <v>2309</v>
      </c>
      <c r="D157" s="61" t="s">
        <v>3715</v>
      </c>
      <c r="E157" s="179">
        <f>VLOOKUP(D157,ФОТ!$B$3:$C$107,2,FALSE)</f>
        <v>128.51</v>
      </c>
      <c r="F157" s="92">
        <v>0.15</v>
      </c>
      <c r="G157" s="92">
        <f t="shared" si="8"/>
        <v>19.28</v>
      </c>
      <c r="H157" s="99">
        <f>ROUND(G157*ФОТ!$D$3,2)</f>
        <v>51.36</v>
      </c>
      <c r="I157" s="195">
        <f>ROUND(H157*ФОТ!$E$3,1)</f>
        <v>74.5</v>
      </c>
      <c r="J157" s="195">
        <f>ROUND(H157*ФОТ!$F$3,1)</f>
        <v>66.8</v>
      </c>
    </row>
    <row r="158" spans="1:10" ht="15" customHeight="1" x14ac:dyDescent="0.2">
      <c r="A158" s="36" t="s">
        <v>2724</v>
      </c>
      <c r="B158" s="34" t="s">
        <v>2725</v>
      </c>
      <c r="C158" s="33" t="s">
        <v>416</v>
      </c>
      <c r="D158" s="61" t="s">
        <v>2525</v>
      </c>
      <c r="E158" s="179">
        <f>VLOOKUP(D158,ФОТ!$B$3:$C$107,2,FALSE)</f>
        <v>131.12</v>
      </c>
      <c r="F158" s="99">
        <v>1.3</v>
      </c>
      <c r="G158" s="92">
        <f t="shared" si="8"/>
        <v>170.46</v>
      </c>
      <c r="H158" s="99">
        <f>ROUND(G158*ФОТ!$D$3,2)</f>
        <v>454.11</v>
      </c>
      <c r="I158" s="195">
        <f>ROUND(H158*ФОТ!$E$3,1)</f>
        <v>658.5</v>
      </c>
      <c r="J158" s="195">
        <f>ROUND(H158*ФОТ!$F$3,1)</f>
        <v>590.29999999999995</v>
      </c>
    </row>
    <row r="159" spans="1:10" ht="15" customHeight="1" x14ac:dyDescent="0.2">
      <c r="A159" s="36" t="s">
        <v>2726</v>
      </c>
      <c r="B159" t="s">
        <v>2727</v>
      </c>
      <c r="C159" s="33" t="s">
        <v>2728</v>
      </c>
      <c r="D159" s="61" t="s">
        <v>3715</v>
      </c>
      <c r="E159" s="179">
        <f>VLOOKUP(D159,ФОТ!$B$3:$C$107,2,FALSE)</f>
        <v>128.51</v>
      </c>
      <c r="F159" s="99">
        <v>0.08</v>
      </c>
      <c r="G159" s="92">
        <f t="shared" si="8"/>
        <v>10.28</v>
      </c>
      <c r="H159" s="99">
        <f>ROUND(G159*ФОТ!$D$3,2)</f>
        <v>27.39</v>
      </c>
      <c r="I159" s="195">
        <f>ROUND(H159*ФОТ!$E$3,1)</f>
        <v>39.700000000000003</v>
      </c>
      <c r="J159" s="195">
        <f>ROUND(H159*ФОТ!$F$3,1)</f>
        <v>35.6</v>
      </c>
    </row>
    <row r="160" spans="1:10" ht="15" customHeight="1" x14ac:dyDescent="0.2">
      <c r="A160" s="36" t="s">
        <v>2729</v>
      </c>
      <c r="B160" s="34" t="s">
        <v>2187</v>
      </c>
      <c r="C160" s="33" t="s">
        <v>1544</v>
      </c>
      <c r="D160" s="61" t="s">
        <v>3715</v>
      </c>
      <c r="E160" s="179">
        <f>VLOOKUP(D160,ФОТ!$B$3:$C$107,2,FALSE)</f>
        <v>128.51</v>
      </c>
      <c r="F160" s="99">
        <v>0.3</v>
      </c>
      <c r="G160" s="92">
        <f t="shared" si="8"/>
        <v>38.549999999999997</v>
      </c>
      <c r="H160" s="99">
        <f>ROUND(G160*ФОТ!$D$3,2)</f>
        <v>102.7</v>
      </c>
      <c r="I160" s="195">
        <f>ROUND(H160*ФОТ!$E$3,1)</f>
        <v>148.9</v>
      </c>
      <c r="J160" s="195">
        <f>ROUND(H160*ФОТ!$F$3,1)</f>
        <v>133.5</v>
      </c>
    </row>
    <row r="161" spans="1:10" ht="15" customHeight="1" x14ac:dyDescent="0.2">
      <c r="A161" s="36" t="s">
        <v>2188</v>
      </c>
      <c r="B161" t="s">
        <v>2189</v>
      </c>
      <c r="C161" s="33" t="s">
        <v>416</v>
      </c>
      <c r="D161" s="61" t="s">
        <v>2525</v>
      </c>
      <c r="E161" s="179">
        <f>VLOOKUP(D161,ФОТ!$B$3:$C$107,2,FALSE)</f>
        <v>131.12</v>
      </c>
      <c r="F161" s="99">
        <v>0.13</v>
      </c>
      <c r="G161" s="92">
        <f t="shared" si="8"/>
        <v>17.05</v>
      </c>
      <c r="H161" s="99">
        <f>ROUND(G161*ФОТ!$D$3,2)</f>
        <v>45.42</v>
      </c>
      <c r="I161" s="195">
        <f>ROUND(H161*ФОТ!$E$3,1)</f>
        <v>65.900000000000006</v>
      </c>
      <c r="J161" s="195">
        <f>ROUND(H161*ФОТ!$F$3,1)</f>
        <v>59</v>
      </c>
    </row>
    <row r="162" spans="1:10" ht="29.25" customHeight="1" x14ac:dyDescent="0.2">
      <c r="A162" s="155" t="s">
        <v>2190</v>
      </c>
      <c r="B162" s="4"/>
      <c r="C162" s="33"/>
      <c r="D162" s="61"/>
      <c r="E162" s="92"/>
      <c r="F162" s="99"/>
      <c r="G162" s="92"/>
      <c r="H162" s="99"/>
      <c r="I162" s="195"/>
      <c r="J162" s="195"/>
    </row>
    <row r="163" spans="1:10" ht="24" customHeight="1" x14ac:dyDescent="0.2">
      <c r="A163" s="36" t="s">
        <v>2191</v>
      </c>
      <c r="B163" s="34" t="s">
        <v>520</v>
      </c>
      <c r="C163" s="33" t="s">
        <v>521</v>
      </c>
      <c r="D163" s="61" t="s">
        <v>2525</v>
      </c>
      <c r="E163" s="179">
        <f>VLOOKUP(D163,ФОТ!$B$3:$C$107,2,FALSE)</f>
        <v>131.12</v>
      </c>
      <c r="F163" s="98">
        <v>0.75</v>
      </c>
      <c r="G163" s="92">
        <f t="shared" ref="G163:G173" si="9">ROUND(E163*F163,2)</f>
        <v>98.34</v>
      </c>
      <c r="H163" s="99">
        <f>ROUND(G163*ФОТ!$D$3,2)</f>
        <v>261.98</v>
      </c>
      <c r="I163" s="195">
        <f>ROUND(H163*ФОТ!$E$3,1)</f>
        <v>379.9</v>
      </c>
      <c r="J163" s="195">
        <f>ROUND(H163*ФОТ!$F$3,1)</f>
        <v>340.6</v>
      </c>
    </row>
    <row r="164" spans="1:10" ht="16.5" customHeight="1" x14ac:dyDescent="0.2">
      <c r="A164" s="36" t="s">
        <v>522</v>
      </c>
      <c r="B164" s="34" t="s">
        <v>1747</v>
      </c>
      <c r="C164" s="33" t="s">
        <v>3162</v>
      </c>
      <c r="D164" s="61" t="s">
        <v>2525</v>
      </c>
      <c r="E164" s="179">
        <f>VLOOKUP(D164,ФОТ!$B$3:$C$107,2,FALSE)</f>
        <v>131.12</v>
      </c>
      <c r="F164" s="92">
        <v>0.03</v>
      </c>
      <c r="G164" s="92">
        <f t="shared" si="9"/>
        <v>3.93</v>
      </c>
      <c r="H164" s="99">
        <f>ROUND(G164*ФОТ!$D$3,2)</f>
        <v>10.47</v>
      </c>
      <c r="I164" s="195">
        <f>ROUND(H164*ФОТ!$E$3,1)</f>
        <v>15.2</v>
      </c>
      <c r="J164" s="195">
        <f>ROUND(H164*ФОТ!$F$3,1)</f>
        <v>13.6</v>
      </c>
    </row>
    <row r="165" spans="1:10" ht="16.5" customHeight="1" x14ac:dyDescent="0.2">
      <c r="A165" s="36" t="s">
        <v>1748</v>
      </c>
      <c r="B165" s="34" t="s">
        <v>1749</v>
      </c>
      <c r="C165" s="33" t="s">
        <v>206</v>
      </c>
      <c r="D165" s="61" t="s">
        <v>3715</v>
      </c>
      <c r="E165" s="179">
        <f>VLOOKUP(D165,ФОТ!$B$3:$C$107,2,FALSE)</f>
        <v>128.51</v>
      </c>
      <c r="F165" s="92">
        <v>0.17</v>
      </c>
      <c r="G165" s="92">
        <f t="shared" si="9"/>
        <v>21.85</v>
      </c>
      <c r="H165" s="99">
        <f>ROUND(G165*ФОТ!$D$3,2)</f>
        <v>58.21</v>
      </c>
      <c r="I165" s="195">
        <f>ROUND(H165*ФОТ!$E$3,1)</f>
        <v>84.4</v>
      </c>
      <c r="J165" s="195">
        <f>ROUND(H165*ФОТ!$F$3,1)</f>
        <v>75.7</v>
      </c>
    </row>
    <row r="166" spans="1:10" ht="16.5" customHeight="1" x14ac:dyDescent="0.2">
      <c r="A166" s="36" t="s">
        <v>1750</v>
      </c>
      <c r="B166" t="s">
        <v>1751</v>
      </c>
      <c r="C166" s="33" t="s">
        <v>830</v>
      </c>
      <c r="D166" s="61" t="s">
        <v>3715</v>
      </c>
      <c r="E166" s="179">
        <f>VLOOKUP(D166,ФОТ!$B$3:$C$107,2,FALSE)</f>
        <v>128.51</v>
      </c>
      <c r="F166" s="92">
        <v>0.3</v>
      </c>
      <c r="G166" s="92">
        <f t="shared" si="9"/>
        <v>38.549999999999997</v>
      </c>
      <c r="H166" s="99">
        <f>ROUND(G166*ФОТ!$D$3,2)</f>
        <v>102.7</v>
      </c>
      <c r="I166" s="195">
        <f>ROUND(H166*ФОТ!$E$3,1)</f>
        <v>148.9</v>
      </c>
      <c r="J166" s="195">
        <f>ROUND(H166*ФОТ!$F$3,1)</f>
        <v>133.5</v>
      </c>
    </row>
    <row r="167" spans="1:10" ht="16.5" customHeight="1" x14ac:dyDescent="0.2">
      <c r="A167" s="36" t="s">
        <v>1752</v>
      </c>
      <c r="B167" t="s">
        <v>1753</v>
      </c>
      <c r="C167" s="33" t="s">
        <v>1754</v>
      </c>
      <c r="D167" s="61" t="s">
        <v>2525</v>
      </c>
      <c r="E167" s="179">
        <f>VLOOKUP(D167,ФОТ!$B$3:$C$107,2,FALSE)</f>
        <v>131.12</v>
      </c>
      <c r="F167" s="92">
        <v>0.13</v>
      </c>
      <c r="G167" s="92">
        <f t="shared" si="9"/>
        <v>17.05</v>
      </c>
      <c r="H167" s="99">
        <f>ROUND(G167*ФОТ!$D$3,2)</f>
        <v>45.42</v>
      </c>
      <c r="I167" s="195">
        <f>ROUND(H167*ФОТ!$E$3,1)</f>
        <v>65.900000000000006</v>
      </c>
      <c r="J167" s="195">
        <f>ROUND(H167*ФОТ!$F$3,1)</f>
        <v>59</v>
      </c>
    </row>
    <row r="168" spans="1:10" ht="16.5" customHeight="1" x14ac:dyDescent="0.2">
      <c r="A168" s="36" t="s">
        <v>1755</v>
      </c>
      <c r="B168" t="s">
        <v>1756</v>
      </c>
      <c r="C168" s="33" t="s">
        <v>1757</v>
      </c>
      <c r="D168" s="61" t="s">
        <v>2525</v>
      </c>
      <c r="E168" s="179">
        <f>VLOOKUP(D168,ФОТ!$B$3:$C$107,2,FALSE)</f>
        <v>131.12</v>
      </c>
      <c r="F168" s="99">
        <v>0.04</v>
      </c>
      <c r="G168" s="92">
        <f t="shared" si="9"/>
        <v>5.24</v>
      </c>
      <c r="H168" s="99">
        <f>ROUND(G168*ФОТ!$D$3,2)</f>
        <v>13.96</v>
      </c>
      <c r="I168" s="195">
        <f>ROUND(H168*ФОТ!$E$3,1)</f>
        <v>20.2</v>
      </c>
      <c r="J168" s="195">
        <f>ROUND(H168*ФОТ!$F$3,1)</f>
        <v>18.100000000000001</v>
      </c>
    </row>
    <row r="169" spans="1:10" ht="16.5" customHeight="1" x14ac:dyDescent="0.2">
      <c r="A169" s="36" t="s">
        <v>1758</v>
      </c>
      <c r="B169" t="s">
        <v>1759</v>
      </c>
      <c r="C169" s="33" t="s">
        <v>3156</v>
      </c>
      <c r="D169" s="61" t="s">
        <v>2525</v>
      </c>
      <c r="E169" s="179">
        <f>VLOOKUP(D169,ФОТ!$B$3:$C$107,2,FALSE)</f>
        <v>131.12</v>
      </c>
      <c r="F169" s="92">
        <v>0.6</v>
      </c>
      <c r="G169" s="92">
        <f t="shared" si="9"/>
        <v>78.67</v>
      </c>
      <c r="H169" s="99">
        <f>ROUND(G169*ФОТ!$D$3,2)</f>
        <v>209.58</v>
      </c>
      <c r="I169" s="195">
        <f>ROUND(H169*ФОТ!$E$3,1)</f>
        <v>303.89999999999998</v>
      </c>
      <c r="J169" s="195">
        <f>ROUND(H169*ФОТ!$F$3,1)</f>
        <v>272.5</v>
      </c>
    </row>
    <row r="170" spans="1:10" ht="16.5" customHeight="1" x14ac:dyDescent="0.2">
      <c r="A170" s="36" t="s">
        <v>1760</v>
      </c>
      <c r="B170" t="s">
        <v>1761</v>
      </c>
      <c r="C170" s="33" t="s">
        <v>1413</v>
      </c>
      <c r="D170" s="61" t="s">
        <v>2525</v>
      </c>
      <c r="E170" s="179">
        <f>VLOOKUP(D170,ФОТ!$B$3:$C$107,2,FALSE)</f>
        <v>131.12</v>
      </c>
      <c r="F170" s="99">
        <v>4</v>
      </c>
      <c r="G170" s="92">
        <f t="shared" si="9"/>
        <v>524.48</v>
      </c>
      <c r="H170" s="99">
        <f>ROUND(G170*ФОТ!$D$3,2)</f>
        <v>1397.21</v>
      </c>
      <c r="I170" s="195">
        <f>ROUND(H170*ФОТ!$E$3,1)</f>
        <v>2026</v>
      </c>
      <c r="J170" s="195">
        <f>ROUND(H170*ФОТ!$F$3,1)</f>
        <v>1816.4</v>
      </c>
    </row>
    <row r="171" spans="1:10" ht="12.75" customHeight="1" x14ac:dyDescent="0.2">
      <c r="A171" s="36"/>
      <c r="B171" s="34"/>
      <c r="C171" s="32"/>
      <c r="D171" s="102" t="s">
        <v>2529</v>
      </c>
      <c r="E171" s="179">
        <f>VLOOKUP(D171,ФОТ!$B$3:$C$107,2,FALSE)</f>
        <v>146.24</v>
      </c>
      <c r="F171" s="99">
        <v>4</v>
      </c>
      <c r="G171" s="92">
        <f t="shared" si="9"/>
        <v>584.96</v>
      </c>
      <c r="H171" s="99">
        <f>ROUND(G171*ФОТ!$D$3,2)</f>
        <v>1558.33</v>
      </c>
      <c r="I171" s="195">
        <f>ROUND(H171*ФОТ!$E$3,1)</f>
        <v>2259.6</v>
      </c>
      <c r="J171" s="195">
        <f>ROUND(H171*ФОТ!$F$3,1)</f>
        <v>2025.8</v>
      </c>
    </row>
    <row r="172" spans="1:10" ht="12.75" customHeight="1" x14ac:dyDescent="0.25">
      <c r="A172" s="36"/>
      <c r="B172" s="34"/>
      <c r="C172" s="32"/>
      <c r="D172" s="102"/>
      <c r="E172" s="179"/>
      <c r="F172" s="99"/>
      <c r="G172" s="92"/>
      <c r="H172" s="99"/>
      <c r="I172" s="261">
        <f>I170+I171</f>
        <v>4285.6000000000004</v>
      </c>
      <c r="J172" s="261">
        <f>J170+J171</f>
        <v>3842.2</v>
      </c>
    </row>
    <row r="173" spans="1:10" ht="22.5" customHeight="1" x14ac:dyDescent="0.2">
      <c r="A173" s="36" t="s">
        <v>1762</v>
      </c>
      <c r="B173" t="s">
        <v>1139</v>
      </c>
      <c r="C173" s="33" t="s">
        <v>3717</v>
      </c>
      <c r="D173" s="61" t="s">
        <v>2525</v>
      </c>
      <c r="E173" s="179">
        <f>VLOOKUP(D173,ФОТ!$B$3:$C$107,2,FALSE)</f>
        <v>131.12</v>
      </c>
      <c r="F173" s="92">
        <v>1</v>
      </c>
      <c r="G173" s="92">
        <f t="shared" si="9"/>
        <v>131.12</v>
      </c>
      <c r="H173" s="99">
        <f>ROUND(G173*ФОТ!$D$3,2)</f>
        <v>349.3</v>
      </c>
      <c r="I173" s="195">
        <f>ROUND(H173*ФОТ!$E$3,1)</f>
        <v>506.5</v>
      </c>
      <c r="J173" s="195">
        <f>ROUND(H173*ФОТ!$F$3,1)</f>
        <v>454.1</v>
      </c>
    </row>
    <row r="174" spans="1:10" ht="12" customHeight="1" x14ac:dyDescent="0.2">
      <c r="A174" s="36"/>
      <c r="B174" s="34" t="s">
        <v>1140</v>
      </c>
      <c r="C174" s="33"/>
      <c r="D174" s="61"/>
      <c r="E174" s="92"/>
      <c r="F174" s="92"/>
      <c r="G174" s="92"/>
      <c r="H174" s="99"/>
      <c r="I174" s="195"/>
      <c r="J174" s="195"/>
    </row>
    <row r="175" spans="1:10" ht="19.5" customHeight="1" x14ac:dyDescent="0.2">
      <c r="A175" s="36" t="s">
        <v>1141</v>
      </c>
      <c r="B175" s="93" t="s">
        <v>1142</v>
      </c>
      <c r="C175" s="33" t="s">
        <v>3717</v>
      </c>
      <c r="D175" s="61" t="s">
        <v>2525</v>
      </c>
      <c r="E175" s="179">
        <f>VLOOKUP(D175,ФОТ!$B$3:$C$107,2,FALSE)</f>
        <v>131.12</v>
      </c>
      <c r="F175" s="99">
        <v>0.04</v>
      </c>
      <c r="G175" s="92">
        <f>ROUND(E175*F175,2)</f>
        <v>5.24</v>
      </c>
      <c r="H175" s="99">
        <f>ROUND(G175*ФОТ!$D$3,2)</f>
        <v>13.96</v>
      </c>
      <c r="I175" s="195">
        <f>ROUND(H175*ФОТ!$E$3,1)</f>
        <v>20.2</v>
      </c>
      <c r="J175" s="195">
        <f>ROUND(H175*ФОТ!$F$3,1)</f>
        <v>18.100000000000001</v>
      </c>
    </row>
    <row r="176" spans="1:10" ht="16.5" customHeight="1" x14ac:dyDescent="0.2">
      <c r="A176" s="36" t="s">
        <v>1143</v>
      </c>
      <c r="B176" s="34" t="s">
        <v>1144</v>
      </c>
      <c r="C176" s="33" t="s">
        <v>1145</v>
      </c>
      <c r="D176" s="61" t="s">
        <v>3715</v>
      </c>
      <c r="E176" s="179">
        <f>VLOOKUP(D176,ФОТ!$B$3:$C$107,2,FALSE)</f>
        <v>128.51</v>
      </c>
      <c r="F176" s="99">
        <v>0.08</v>
      </c>
      <c r="G176" s="92">
        <f>ROUND(E176*F176,2)</f>
        <v>10.28</v>
      </c>
      <c r="H176" s="99">
        <f>ROUND(G176*ФОТ!$D$3,2)</f>
        <v>27.39</v>
      </c>
      <c r="I176" s="195">
        <f>ROUND(H176*ФОТ!$E$3,1)</f>
        <v>39.700000000000003</v>
      </c>
      <c r="J176" s="195">
        <f>ROUND(H176*ФОТ!$F$3,1)</f>
        <v>35.6</v>
      </c>
    </row>
    <row r="177" spans="1:10" ht="24.75" customHeight="1" x14ac:dyDescent="0.2">
      <c r="A177" s="155" t="s">
        <v>1386</v>
      </c>
      <c r="B177" s="168"/>
      <c r="C177" s="33"/>
      <c r="D177" s="61"/>
      <c r="E177" s="92"/>
      <c r="F177" s="99"/>
      <c r="G177" s="92"/>
      <c r="H177" s="99"/>
      <c r="I177" s="195"/>
      <c r="J177" s="195"/>
    </row>
    <row r="178" spans="1:10" ht="23.25" customHeight="1" x14ac:dyDescent="0.2">
      <c r="A178" s="36" t="s">
        <v>2212</v>
      </c>
      <c r="B178" s="34" t="s">
        <v>2213</v>
      </c>
      <c r="C178" s="33" t="s">
        <v>3287</v>
      </c>
      <c r="D178" s="61" t="s">
        <v>2525</v>
      </c>
      <c r="E178" s="179">
        <f>VLOOKUP(D178,ФОТ!$B$3:$C$107,2,FALSE)</f>
        <v>131.12</v>
      </c>
      <c r="F178" s="98">
        <v>0.04</v>
      </c>
      <c r="G178" s="92">
        <f>ROUND(E178*F178,2)</f>
        <v>5.24</v>
      </c>
      <c r="H178" s="99">
        <f>ROUND(G178*ФОТ!$D$3,2)</f>
        <v>13.96</v>
      </c>
      <c r="I178" s="195">
        <f>ROUND(H178*ФОТ!$E$3,1)</f>
        <v>20.2</v>
      </c>
      <c r="J178" s="195">
        <f>ROUND(H178*ФОТ!$F$3,1)</f>
        <v>18.100000000000001</v>
      </c>
    </row>
    <row r="179" spans="1:10" ht="12.75" customHeight="1" x14ac:dyDescent="0.2">
      <c r="A179" s="36"/>
      <c r="B179" t="s">
        <v>2738</v>
      </c>
      <c r="C179" s="33"/>
      <c r="D179" s="61"/>
      <c r="E179" s="92"/>
      <c r="F179" s="98"/>
      <c r="G179" s="92"/>
      <c r="H179" s="99"/>
      <c r="I179" s="195"/>
      <c r="J179" s="195"/>
    </row>
    <row r="180" spans="1:10" ht="16.5" customHeight="1" x14ac:dyDescent="0.2">
      <c r="A180" s="36" t="s">
        <v>2739</v>
      </c>
      <c r="B180" s="34" t="s">
        <v>2740</v>
      </c>
      <c r="C180" s="33" t="s">
        <v>3050</v>
      </c>
      <c r="D180" s="61" t="s">
        <v>3715</v>
      </c>
      <c r="E180" s="179">
        <f>VLOOKUP(D180,ФОТ!$B$3:$C$107,2,FALSE)</f>
        <v>128.51</v>
      </c>
      <c r="F180" s="92">
        <v>0.4</v>
      </c>
      <c r="G180" s="92">
        <f t="shared" ref="G180:G197" si="10">ROUND(E180*F180,2)</f>
        <v>51.4</v>
      </c>
      <c r="H180" s="99">
        <f>ROUND(G180*ФОТ!$D$3,2)</f>
        <v>136.93</v>
      </c>
      <c r="I180" s="195">
        <f>ROUND(H180*ФОТ!$E$3,1)</f>
        <v>198.5</v>
      </c>
      <c r="J180" s="195">
        <f>ROUND(H180*ФОТ!$F$3,1)</f>
        <v>178</v>
      </c>
    </row>
    <row r="181" spans="1:10" ht="16.5" customHeight="1" x14ac:dyDescent="0.2">
      <c r="A181" s="36" t="s">
        <v>2741</v>
      </c>
      <c r="B181" t="s">
        <v>2742</v>
      </c>
      <c r="C181" s="33" t="s">
        <v>2743</v>
      </c>
      <c r="D181" s="61" t="s">
        <v>3715</v>
      </c>
      <c r="E181" s="179">
        <f>VLOOKUP(D181,ФОТ!$B$3:$C$107,2,FALSE)</f>
        <v>128.51</v>
      </c>
      <c r="F181" s="92">
        <v>0.11</v>
      </c>
      <c r="G181" s="92">
        <f t="shared" si="10"/>
        <v>14.14</v>
      </c>
      <c r="H181" s="99">
        <f>ROUND(G181*ФОТ!$D$3,2)</f>
        <v>37.67</v>
      </c>
      <c r="I181" s="195">
        <f>ROUND(H181*ФОТ!$E$3,1)</f>
        <v>54.6</v>
      </c>
      <c r="J181" s="195">
        <f>ROUND(H181*ФОТ!$F$3,1)</f>
        <v>49</v>
      </c>
    </row>
    <row r="182" spans="1:10" ht="16.5" customHeight="1" x14ac:dyDescent="0.2">
      <c r="A182" s="36" t="s">
        <v>2744</v>
      </c>
      <c r="B182" t="s">
        <v>2745</v>
      </c>
      <c r="C182" s="33" t="s">
        <v>574</v>
      </c>
      <c r="D182" s="61" t="s">
        <v>3715</v>
      </c>
      <c r="E182" s="179">
        <f>VLOOKUP(D182,ФОТ!$B$3:$C$107,2,FALSE)</f>
        <v>128.51</v>
      </c>
      <c r="F182" s="98">
        <v>0.2</v>
      </c>
      <c r="G182" s="92">
        <f t="shared" si="10"/>
        <v>25.7</v>
      </c>
      <c r="H182" s="99">
        <f>ROUND(G182*ФОТ!$D$3,2)</f>
        <v>68.459999999999994</v>
      </c>
      <c r="I182" s="195">
        <f>ROUND(H182*ФОТ!$E$3,1)</f>
        <v>99.3</v>
      </c>
      <c r="J182" s="195">
        <f>ROUND(H182*ФОТ!$F$3,1)</f>
        <v>89</v>
      </c>
    </row>
    <row r="183" spans="1:10" ht="16.5" customHeight="1" x14ac:dyDescent="0.2">
      <c r="A183" s="36" t="s">
        <v>2746</v>
      </c>
      <c r="B183" s="34" t="s">
        <v>2747</v>
      </c>
      <c r="C183" s="33" t="s">
        <v>1544</v>
      </c>
      <c r="D183" s="61" t="s">
        <v>3715</v>
      </c>
      <c r="E183" s="179">
        <f>VLOOKUP(D183,ФОТ!$B$3:$C$107,2,FALSE)</f>
        <v>128.51</v>
      </c>
      <c r="F183" s="99">
        <v>0.25</v>
      </c>
      <c r="G183" s="92">
        <f t="shared" si="10"/>
        <v>32.130000000000003</v>
      </c>
      <c r="H183" s="99">
        <f>ROUND(G183*ФОТ!$D$3,2)</f>
        <v>85.59</v>
      </c>
      <c r="I183" s="195">
        <f>ROUND(H183*ФОТ!$E$3,1)</f>
        <v>124.1</v>
      </c>
      <c r="J183" s="195">
        <f>ROUND(H183*ФОТ!$F$3,1)</f>
        <v>111.3</v>
      </c>
    </row>
    <row r="184" spans="1:10" ht="16.5" customHeight="1" x14ac:dyDescent="0.2">
      <c r="A184" s="36" t="s">
        <v>2748</v>
      </c>
      <c r="B184" s="34" t="s">
        <v>2749</v>
      </c>
      <c r="C184" s="33" t="s">
        <v>2750</v>
      </c>
      <c r="D184" s="61" t="s">
        <v>3715</v>
      </c>
      <c r="E184" s="179">
        <f>VLOOKUP(D184,ФОТ!$B$3:$C$107,2,FALSE)</f>
        <v>128.51</v>
      </c>
      <c r="F184" s="99">
        <v>0.1</v>
      </c>
      <c r="G184" s="92">
        <f t="shared" si="10"/>
        <v>12.85</v>
      </c>
      <c r="H184" s="99">
        <f>ROUND(G184*ФОТ!$D$3,2)</f>
        <v>34.229999999999997</v>
      </c>
      <c r="I184" s="195">
        <f>ROUND(H184*ФОТ!$E$3,1)</f>
        <v>49.6</v>
      </c>
      <c r="J184" s="195">
        <f>ROUND(H184*ФОТ!$F$3,1)</f>
        <v>44.5</v>
      </c>
    </row>
    <row r="185" spans="1:10" ht="12.75" customHeight="1" x14ac:dyDescent="0.2">
      <c r="A185" s="36"/>
      <c r="B185" s="34"/>
      <c r="C185" s="33"/>
      <c r="D185" s="61" t="s">
        <v>2525</v>
      </c>
      <c r="E185" s="179">
        <f>VLOOKUP(D185,ФОТ!$B$3:$C$107,2,FALSE)</f>
        <v>131.12</v>
      </c>
      <c r="F185" s="99">
        <v>0.1</v>
      </c>
      <c r="G185" s="92">
        <f t="shared" si="10"/>
        <v>13.11</v>
      </c>
      <c r="H185" s="99">
        <f>ROUND(G185*ФОТ!$D$3,2)</f>
        <v>34.93</v>
      </c>
      <c r="I185" s="195">
        <f>ROUND(H185*ФОТ!$E$3,1)</f>
        <v>50.6</v>
      </c>
      <c r="J185" s="195">
        <f>ROUND(H185*ФОТ!$F$3,1)</f>
        <v>45.4</v>
      </c>
    </row>
    <row r="186" spans="1:10" ht="12.75" customHeight="1" x14ac:dyDescent="0.25">
      <c r="A186" s="36"/>
      <c r="B186" s="34"/>
      <c r="C186" s="33"/>
      <c r="D186" s="61"/>
      <c r="E186" s="179"/>
      <c r="F186" s="99"/>
      <c r="G186" s="92"/>
      <c r="H186" s="99"/>
      <c r="I186" s="261">
        <f>I184+I185</f>
        <v>100.2</v>
      </c>
      <c r="J186" s="261">
        <f>J184+J185</f>
        <v>89.9</v>
      </c>
    </row>
    <row r="187" spans="1:10" ht="16.5" customHeight="1" x14ac:dyDescent="0.2">
      <c r="A187" s="36"/>
      <c r="B187" s="34" t="s">
        <v>2751</v>
      </c>
      <c r="C187" s="33" t="s">
        <v>2219</v>
      </c>
      <c r="D187" s="61" t="s">
        <v>3715</v>
      </c>
      <c r="E187" s="179">
        <f>VLOOKUP(D187,ФОТ!$B$3:$C$107,2,FALSE)</f>
        <v>128.51</v>
      </c>
      <c r="F187" s="99">
        <v>0.1</v>
      </c>
      <c r="G187" s="92">
        <f t="shared" si="10"/>
        <v>12.85</v>
      </c>
      <c r="H187" s="99">
        <f>ROUND(G187*ФОТ!$D$3,2)</f>
        <v>34.229999999999997</v>
      </c>
      <c r="I187" s="195">
        <f>ROUND(H187*ФОТ!$E$3,1)</f>
        <v>49.6</v>
      </c>
      <c r="J187" s="195">
        <f>ROUND(H187*ФОТ!$F$3,1)</f>
        <v>44.5</v>
      </c>
    </row>
    <row r="188" spans="1:10" ht="12.75" customHeight="1" x14ac:dyDescent="0.2">
      <c r="A188" s="36"/>
      <c r="B188" s="34"/>
      <c r="C188" s="33"/>
      <c r="D188" s="61" t="s">
        <v>2525</v>
      </c>
      <c r="E188" s="179">
        <f>VLOOKUP(D188,ФОТ!$B$3:$C$107,2,FALSE)</f>
        <v>131.12</v>
      </c>
      <c r="F188" s="99">
        <v>0.15</v>
      </c>
      <c r="G188" s="92">
        <f t="shared" si="10"/>
        <v>19.670000000000002</v>
      </c>
      <c r="H188" s="99">
        <f>ROUND(G188*ФОТ!$D$3,2)</f>
        <v>52.4</v>
      </c>
      <c r="I188" s="195">
        <f>ROUND(H188*ФОТ!$E$3,1)</f>
        <v>76</v>
      </c>
      <c r="J188" s="195">
        <f>ROUND(H188*ФОТ!$F$3,1)</f>
        <v>68.099999999999994</v>
      </c>
    </row>
    <row r="189" spans="1:10" ht="12.75" customHeight="1" x14ac:dyDescent="0.25">
      <c r="A189" s="36"/>
      <c r="B189" s="34"/>
      <c r="C189" s="33"/>
      <c r="D189" s="61"/>
      <c r="E189" s="179"/>
      <c r="F189" s="99"/>
      <c r="G189" s="92"/>
      <c r="H189" s="99"/>
      <c r="I189" s="261">
        <f>I187+I188</f>
        <v>125.6</v>
      </c>
      <c r="J189" s="261">
        <f>J187+J188</f>
        <v>112.6</v>
      </c>
    </row>
    <row r="190" spans="1:10" ht="18.75" customHeight="1" x14ac:dyDescent="0.2">
      <c r="A190" s="36" t="s">
        <v>2752</v>
      </c>
      <c r="B190" s="34" t="s">
        <v>2753</v>
      </c>
      <c r="C190" s="33" t="s">
        <v>2754</v>
      </c>
      <c r="D190" s="61" t="s">
        <v>3715</v>
      </c>
      <c r="E190" s="179">
        <f>VLOOKUP(D190,ФОТ!$B$3:$C$107,2,FALSE)</f>
        <v>128.51</v>
      </c>
      <c r="F190" s="99">
        <v>0.06</v>
      </c>
      <c r="G190" s="92">
        <f t="shared" si="10"/>
        <v>7.71</v>
      </c>
      <c r="H190" s="99">
        <f>ROUND(G190*ФОТ!$D$3,2)</f>
        <v>20.54</v>
      </c>
      <c r="I190" s="195">
        <f>ROUND(H190*ФОТ!$E$3,1)</f>
        <v>29.8</v>
      </c>
      <c r="J190" s="195">
        <f>ROUND(H190*ФОТ!$F$3,1)</f>
        <v>26.7</v>
      </c>
    </row>
    <row r="191" spans="1:10" ht="15" customHeight="1" x14ac:dyDescent="0.2">
      <c r="A191" s="36"/>
      <c r="B191" s="34" t="s">
        <v>2755</v>
      </c>
      <c r="C191" s="33" t="s">
        <v>2219</v>
      </c>
      <c r="D191" s="61" t="s">
        <v>3715</v>
      </c>
      <c r="E191" s="179">
        <f>VLOOKUP(D191,ФОТ!$B$3:$C$107,2,FALSE)</f>
        <v>128.51</v>
      </c>
      <c r="F191" s="99">
        <v>7.0000000000000007E-2</v>
      </c>
      <c r="G191" s="92">
        <f t="shared" si="10"/>
        <v>9</v>
      </c>
      <c r="H191" s="99">
        <f>ROUND(G191*ФОТ!$D$3,2)</f>
        <v>23.98</v>
      </c>
      <c r="I191" s="195">
        <f>ROUND(H191*ФОТ!$E$3,1)</f>
        <v>34.799999999999997</v>
      </c>
      <c r="J191" s="195">
        <f>ROUND(H191*ФОТ!$F$3,1)</f>
        <v>31.2</v>
      </c>
    </row>
    <row r="192" spans="1:10" ht="15" customHeight="1" x14ac:dyDescent="0.2">
      <c r="A192" s="36"/>
      <c r="B192" s="34" t="s">
        <v>2756</v>
      </c>
      <c r="C192" s="33" t="s">
        <v>2219</v>
      </c>
      <c r="D192" s="61" t="s">
        <v>3715</v>
      </c>
      <c r="E192" s="179">
        <f>VLOOKUP(D192,ФОТ!$B$3:$C$107,2,FALSE)</f>
        <v>128.51</v>
      </c>
      <c r="F192" s="99">
        <v>0.1</v>
      </c>
      <c r="G192" s="92">
        <f t="shared" si="10"/>
        <v>12.85</v>
      </c>
      <c r="H192" s="99">
        <f>ROUND(G192*ФОТ!$D$3,2)</f>
        <v>34.229999999999997</v>
      </c>
      <c r="I192" s="195">
        <f>ROUND(H192*ФОТ!$E$3,1)</f>
        <v>49.6</v>
      </c>
      <c r="J192" s="195">
        <f>ROUND(H192*ФОТ!$F$3,1)</f>
        <v>44.5</v>
      </c>
    </row>
    <row r="193" spans="1:10" ht="15" customHeight="1" x14ac:dyDescent="0.2">
      <c r="A193" s="36"/>
      <c r="B193" s="34" t="s">
        <v>2757</v>
      </c>
      <c r="C193" s="33" t="s">
        <v>2219</v>
      </c>
      <c r="D193" s="61" t="s">
        <v>3715</v>
      </c>
      <c r="E193" s="179">
        <f>VLOOKUP(D193,ФОТ!$B$3:$C$107,2,FALSE)</f>
        <v>128.51</v>
      </c>
      <c r="F193" s="99">
        <v>0.11</v>
      </c>
      <c r="G193" s="92">
        <f t="shared" si="10"/>
        <v>14.14</v>
      </c>
      <c r="H193" s="99">
        <f>ROUND(G193*ФОТ!$D$3,2)</f>
        <v>37.67</v>
      </c>
      <c r="I193" s="195">
        <f>ROUND(H193*ФОТ!$E$3,1)</f>
        <v>54.6</v>
      </c>
      <c r="J193" s="195">
        <f>ROUND(H193*ФОТ!$F$3,1)</f>
        <v>49</v>
      </c>
    </row>
    <row r="194" spans="1:10" ht="15" customHeight="1" x14ac:dyDescent="0.2">
      <c r="A194" s="36"/>
      <c r="B194" s="34" t="s">
        <v>2758</v>
      </c>
      <c r="C194" s="33" t="s">
        <v>2219</v>
      </c>
      <c r="D194" s="61" t="s">
        <v>3715</v>
      </c>
      <c r="E194" s="179">
        <f>VLOOKUP(D194,ФОТ!$B$3:$C$107,2,FALSE)</f>
        <v>128.51</v>
      </c>
      <c r="F194" s="99">
        <v>0.14000000000000001</v>
      </c>
      <c r="G194" s="92">
        <f t="shared" si="10"/>
        <v>17.989999999999998</v>
      </c>
      <c r="H194" s="99">
        <f>ROUND(G194*ФОТ!$D$3,2)</f>
        <v>47.93</v>
      </c>
      <c r="I194" s="195">
        <f>ROUND(H194*ФОТ!$E$3,1)</f>
        <v>69.5</v>
      </c>
      <c r="J194" s="195">
        <f>ROUND(H194*ФОТ!$F$3,1)</f>
        <v>62.3</v>
      </c>
    </row>
    <row r="195" spans="1:10" ht="15" customHeight="1" x14ac:dyDescent="0.2">
      <c r="A195" s="36" t="s">
        <v>2759</v>
      </c>
      <c r="B195" s="34" t="s">
        <v>2760</v>
      </c>
      <c r="C195" s="33" t="s">
        <v>2455</v>
      </c>
      <c r="D195" s="61" t="s">
        <v>3715</v>
      </c>
      <c r="E195" s="179">
        <f>VLOOKUP(D195,ФОТ!$B$3:$C$107,2,FALSE)</f>
        <v>128.51</v>
      </c>
      <c r="F195" s="99">
        <v>0.12</v>
      </c>
      <c r="G195" s="92">
        <f t="shared" si="10"/>
        <v>15.42</v>
      </c>
      <c r="H195" s="99">
        <f>ROUND(G195*ФОТ!$D$3,2)</f>
        <v>41.08</v>
      </c>
      <c r="I195" s="195">
        <f>ROUND(H195*ФОТ!$E$3,1)</f>
        <v>59.6</v>
      </c>
      <c r="J195" s="195">
        <f>ROUND(H195*ФОТ!$F$3,1)</f>
        <v>53.4</v>
      </c>
    </row>
    <row r="196" spans="1:10" ht="15" customHeight="1" x14ac:dyDescent="0.2">
      <c r="A196" s="36"/>
      <c r="B196" s="34" t="s">
        <v>2757</v>
      </c>
      <c r="C196" s="33" t="s">
        <v>2219</v>
      </c>
      <c r="D196" s="61" t="s">
        <v>3715</v>
      </c>
      <c r="E196" s="179">
        <f>VLOOKUP(D196,ФОТ!$B$3:$C$107,2,FALSE)</f>
        <v>128.51</v>
      </c>
      <c r="F196" s="99">
        <v>0.12</v>
      </c>
      <c r="G196" s="92">
        <f t="shared" si="10"/>
        <v>15.42</v>
      </c>
      <c r="H196" s="99">
        <f>ROUND(G196*ФОТ!$D$3,2)</f>
        <v>41.08</v>
      </c>
      <c r="I196" s="195">
        <f>ROUND(H196*ФОТ!$E$3,1)</f>
        <v>59.6</v>
      </c>
      <c r="J196" s="195">
        <f>ROUND(H196*ФОТ!$F$3,1)</f>
        <v>53.4</v>
      </c>
    </row>
    <row r="197" spans="1:10" ht="15" customHeight="1" x14ac:dyDescent="0.2">
      <c r="A197" s="36"/>
      <c r="B197" s="34" t="s">
        <v>2758</v>
      </c>
      <c r="C197" s="33" t="s">
        <v>2219</v>
      </c>
      <c r="D197" s="61" t="s">
        <v>3715</v>
      </c>
      <c r="E197" s="179">
        <f>VLOOKUP(D197,ФОТ!$B$3:$C$107,2,FALSE)</f>
        <v>128.51</v>
      </c>
      <c r="F197" s="99">
        <v>0.15</v>
      </c>
      <c r="G197" s="92">
        <f t="shared" si="10"/>
        <v>19.28</v>
      </c>
      <c r="H197" s="99">
        <f>ROUND(G197*ФОТ!$D$3,2)</f>
        <v>51.36</v>
      </c>
      <c r="I197" s="195">
        <f>ROUND(H197*ФОТ!$E$3,1)</f>
        <v>74.5</v>
      </c>
      <c r="J197" s="195">
        <f>ROUND(H197*ФОТ!$F$3,1)</f>
        <v>66.8</v>
      </c>
    </row>
    <row r="198" spans="1:10" ht="15" customHeight="1" x14ac:dyDescent="0.2">
      <c r="A198" s="36" t="s">
        <v>2761</v>
      </c>
      <c r="B198" s="34" t="s">
        <v>2762</v>
      </c>
      <c r="C198" s="33"/>
      <c r="D198" s="61"/>
      <c r="E198" s="92"/>
      <c r="F198" s="99"/>
      <c r="G198" s="92"/>
      <c r="H198" s="99"/>
      <c r="I198" s="195"/>
      <c r="J198" s="195"/>
    </row>
    <row r="199" spans="1:10" ht="15.75" customHeight="1" x14ac:dyDescent="0.2">
      <c r="A199" s="36"/>
      <c r="B199" s="34" t="s">
        <v>3655</v>
      </c>
      <c r="C199" s="33" t="s">
        <v>206</v>
      </c>
      <c r="D199" s="61" t="s">
        <v>3715</v>
      </c>
      <c r="E199" s="179">
        <f>VLOOKUP(D199,ФОТ!$B$3:$C$107,2,FALSE)</f>
        <v>128.51</v>
      </c>
      <c r="F199" s="99">
        <v>0.08</v>
      </c>
      <c r="G199" s="92">
        <f t="shared" ref="G199:G208" si="11">ROUND(E199*F199,2)</f>
        <v>10.28</v>
      </c>
      <c r="H199" s="99">
        <f>ROUND(G199*ФОТ!$D$3,2)</f>
        <v>27.39</v>
      </c>
      <c r="I199" s="195">
        <f>ROUND(H199*ФОТ!$E$3,1)</f>
        <v>39.700000000000003</v>
      </c>
      <c r="J199" s="195">
        <f>ROUND(H199*ФОТ!$F$3,1)</f>
        <v>35.6</v>
      </c>
    </row>
    <row r="200" spans="1:10" ht="15.75" customHeight="1" x14ac:dyDescent="0.2">
      <c r="A200" s="36"/>
      <c r="B200" s="34" t="s">
        <v>2763</v>
      </c>
      <c r="C200" s="33" t="s">
        <v>2219</v>
      </c>
      <c r="D200" s="61" t="s">
        <v>3715</v>
      </c>
      <c r="E200" s="179">
        <f>VLOOKUP(D200,ФОТ!$B$3:$C$107,2,FALSE)</f>
        <v>128.51</v>
      </c>
      <c r="F200" s="99">
        <v>0.1</v>
      </c>
      <c r="G200" s="92">
        <f t="shared" si="11"/>
        <v>12.85</v>
      </c>
      <c r="H200" s="99">
        <f>ROUND(G200*ФОТ!$D$3,2)</f>
        <v>34.229999999999997</v>
      </c>
      <c r="I200" s="195">
        <f>ROUND(H200*ФОТ!$E$3,1)</f>
        <v>49.6</v>
      </c>
      <c r="J200" s="195">
        <f>ROUND(H200*ФОТ!$F$3,1)</f>
        <v>44.5</v>
      </c>
    </row>
    <row r="201" spans="1:10" ht="15.75" customHeight="1" x14ac:dyDescent="0.2">
      <c r="A201" s="36"/>
      <c r="B201" s="34" t="s">
        <v>2764</v>
      </c>
      <c r="C201" s="33" t="s">
        <v>2219</v>
      </c>
      <c r="D201" s="61" t="s">
        <v>3715</v>
      </c>
      <c r="E201" s="179">
        <f>VLOOKUP(D201,ФОТ!$B$3:$C$107,2,FALSE)</f>
        <v>128.51</v>
      </c>
      <c r="F201" s="99">
        <v>0.1</v>
      </c>
      <c r="G201" s="92">
        <f t="shared" si="11"/>
        <v>12.85</v>
      </c>
      <c r="H201" s="99">
        <f>ROUND(G201*ФОТ!$D$3,2)</f>
        <v>34.229999999999997</v>
      </c>
      <c r="I201" s="195">
        <f>ROUND(H201*ФОТ!$E$3,1)</f>
        <v>49.6</v>
      </c>
      <c r="J201" s="195">
        <f>ROUND(H201*ФОТ!$F$3,1)</f>
        <v>44.5</v>
      </c>
    </row>
    <row r="202" spans="1:10" ht="15.75" customHeight="1" x14ac:dyDescent="0.2">
      <c r="A202" s="36"/>
      <c r="B202" s="34" t="s">
        <v>3306</v>
      </c>
      <c r="C202" s="33" t="s">
        <v>2219</v>
      </c>
      <c r="D202" s="61" t="s">
        <v>3715</v>
      </c>
      <c r="E202" s="179">
        <f>VLOOKUP(D202,ФОТ!$B$3:$C$107,2,FALSE)</f>
        <v>128.51</v>
      </c>
      <c r="F202" s="99">
        <v>0.12</v>
      </c>
      <c r="G202" s="92">
        <f t="shared" si="11"/>
        <v>15.42</v>
      </c>
      <c r="H202" s="99">
        <f>ROUND(G202*ФОТ!$D$3,2)</f>
        <v>41.08</v>
      </c>
      <c r="I202" s="195">
        <f>ROUND(H202*ФОТ!$E$3,1)</f>
        <v>59.6</v>
      </c>
      <c r="J202" s="195">
        <f>ROUND(H202*ФОТ!$F$3,1)</f>
        <v>53.4</v>
      </c>
    </row>
    <row r="203" spans="1:10" ht="27.75" customHeight="1" x14ac:dyDescent="0.2">
      <c r="A203" s="36" t="s">
        <v>3307</v>
      </c>
      <c r="B203" s="34" t="s">
        <v>3308</v>
      </c>
      <c r="C203" s="33" t="s">
        <v>3309</v>
      </c>
      <c r="D203" s="61" t="s">
        <v>3715</v>
      </c>
      <c r="E203" s="179">
        <f>VLOOKUP(D203,ФОТ!$B$3:$C$107,2,FALSE)</f>
        <v>128.51</v>
      </c>
      <c r="F203" s="99">
        <v>0.12</v>
      </c>
      <c r="G203" s="92">
        <f t="shared" si="11"/>
        <v>15.42</v>
      </c>
      <c r="H203" s="99">
        <f>ROUND(G203*ФОТ!$D$3,2)</f>
        <v>41.08</v>
      </c>
      <c r="I203" s="195">
        <f>ROUND(H203*ФОТ!$E$3,1)</f>
        <v>59.6</v>
      </c>
      <c r="J203" s="195">
        <f>ROUND(H203*ФОТ!$F$3,1)</f>
        <v>53.4</v>
      </c>
    </row>
    <row r="204" spans="1:10" ht="15.75" customHeight="1" x14ac:dyDescent="0.2">
      <c r="A204" s="36"/>
      <c r="B204" s="34" t="s">
        <v>3310</v>
      </c>
      <c r="C204" s="33" t="s">
        <v>2219</v>
      </c>
      <c r="D204" s="61" t="s">
        <v>3715</v>
      </c>
      <c r="E204" s="179">
        <f>VLOOKUP(D204,ФОТ!$B$3:$C$107,2,FALSE)</f>
        <v>128.51</v>
      </c>
      <c r="F204" s="99">
        <v>0.2</v>
      </c>
      <c r="G204" s="92">
        <f t="shared" si="11"/>
        <v>25.7</v>
      </c>
      <c r="H204" s="99">
        <f>ROUND(G204*ФОТ!$D$3,2)</f>
        <v>68.459999999999994</v>
      </c>
      <c r="I204" s="195">
        <f>ROUND(H204*ФОТ!$E$3,1)</f>
        <v>99.3</v>
      </c>
      <c r="J204" s="195">
        <f>ROUND(H204*ФОТ!$F$3,1)</f>
        <v>89</v>
      </c>
    </row>
    <row r="205" spans="1:10" ht="15.75" customHeight="1" x14ac:dyDescent="0.2">
      <c r="A205" s="36" t="s">
        <v>3311</v>
      </c>
      <c r="B205" s="34" t="s">
        <v>3312</v>
      </c>
      <c r="C205" s="33" t="s">
        <v>3313</v>
      </c>
      <c r="D205" s="61" t="s">
        <v>3715</v>
      </c>
      <c r="E205" s="179">
        <f>VLOOKUP(D205,ФОТ!$B$3:$C$107,2,FALSE)</f>
        <v>128.51</v>
      </c>
      <c r="F205" s="99">
        <v>0.15</v>
      </c>
      <c r="G205" s="92">
        <f t="shared" si="11"/>
        <v>19.28</v>
      </c>
      <c r="H205" s="99">
        <f>ROUND(G205*ФОТ!$D$3,2)</f>
        <v>51.36</v>
      </c>
      <c r="I205" s="195">
        <f>ROUND(H205*ФОТ!$E$3,1)</f>
        <v>74.5</v>
      </c>
      <c r="J205" s="195">
        <f>ROUND(H205*ФОТ!$F$3,1)</f>
        <v>66.8</v>
      </c>
    </row>
    <row r="206" spans="1:10" ht="15.75" customHeight="1" x14ac:dyDescent="0.2">
      <c r="A206" s="36" t="s">
        <v>3314</v>
      </c>
      <c r="B206" s="34" t="s">
        <v>3315</v>
      </c>
      <c r="C206" s="33" t="s">
        <v>3316</v>
      </c>
      <c r="D206" s="61" t="s">
        <v>3715</v>
      </c>
      <c r="E206" s="179">
        <f>VLOOKUP(D206,ФОТ!$B$3:$C$107,2,FALSE)</f>
        <v>128.51</v>
      </c>
      <c r="F206" s="99">
        <v>1.3</v>
      </c>
      <c r="G206" s="92">
        <f t="shared" si="11"/>
        <v>167.06</v>
      </c>
      <c r="H206" s="99">
        <f>ROUND(G206*ФОТ!$D$3,2)</f>
        <v>445.05</v>
      </c>
      <c r="I206" s="195">
        <f>ROUND(H206*ФОТ!$E$3,1)</f>
        <v>645.29999999999995</v>
      </c>
      <c r="J206" s="195">
        <f>ROUND(H206*ФОТ!$F$3,1)</f>
        <v>578.6</v>
      </c>
    </row>
    <row r="207" spans="1:10" ht="15.75" customHeight="1" x14ac:dyDescent="0.2">
      <c r="A207" s="36" t="s">
        <v>3317</v>
      </c>
      <c r="B207" s="34" t="s">
        <v>3318</v>
      </c>
      <c r="C207" s="33" t="s">
        <v>3319</v>
      </c>
      <c r="D207" s="61" t="s">
        <v>2525</v>
      </c>
      <c r="E207" s="179">
        <f>VLOOKUP(D207,ФОТ!$B$3:$C$107,2,FALSE)</f>
        <v>131.12</v>
      </c>
      <c r="F207" s="99">
        <v>0.5</v>
      </c>
      <c r="G207" s="92">
        <f t="shared" si="11"/>
        <v>65.56</v>
      </c>
      <c r="H207" s="99">
        <f>ROUND(G207*ФОТ!$D$3,2)</f>
        <v>174.65</v>
      </c>
      <c r="I207" s="195">
        <f>ROUND(H207*ФОТ!$E$3,1)</f>
        <v>253.2</v>
      </c>
      <c r="J207" s="195">
        <f>ROUND(H207*ФОТ!$F$3,1)</f>
        <v>227</v>
      </c>
    </row>
    <row r="208" spans="1:10" ht="26.25" customHeight="1" x14ac:dyDescent="0.2">
      <c r="A208" s="36" t="s">
        <v>1784</v>
      </c>
      <c r="B208" s="34" t="s">
        <v>1785</v>
      </c>
      <c r="C208" s="33" t="s">
        <v>2256</v>
      </c>
      <c r="D208" s="166" t="s">
        <v>1786</v>
      </c>
      <c r="E208" s="179">
        <f>VLOOKUP(D208,ФОТ!$B$3:$C$107,2,FALSE)</f>
        <v>131.12</v>
      </c>
      <c r="F208" s="99">
        <v>0.06</v>
      </c>
      <c r="G208" s="92">
        <f t="shared" si="11"/>
        <v>7.87</v>
      </c>
      <c r="H208" s="99">
        <f>ROUND(G208*ФОТ!$D$3,2)</f>
        <v>20.97</v>
      </c>
      <c r="I208" s="195">
        <f>ROUND(H208*ФОТ!$E$3,1)</f>
        <v>30.4</v>
      </c>
      <c r="J208" s="195">
        <f>ROUND(H208*ФОТ!$F$3,1)</f>
        <v>27.3</v>
      </c>
    </row>
    <row r="209" spans="1:12" ht="12.75" customHeight="1" x14ac:dyDescent="0.2">
      <c r="A209" s="36"/>
      <c r="B209" s="34"/>
      <c r="C209" s="33"/>
      <c r="D209" s="61" t="s">
        <v>2525</v>
      </c>
      <c r="E209" s="179">
        <f>VLOOKUP(D209,ФОТ!$B$3:$C$107,2,FALSE)</f>
        <v>131.12</v>
      </c>
      <c r="F209" s="99">
        <v>0.04</v>
      </c>
      <c r="G209" s="92">
        <f>ROUND(E209*F209,2)</f>
        <v>5.24</v>
      </c>
      <c r="H209" s="99">
        <f>ROUND(G209*ФОТ!$D$3,2)</f>
        <v>13.96</v>
      </c>
      <c r="I209" s="195">
        <f>ROUND(H209*ФОТ!$E$3,1)</f>
        <v>20.2</v>
      </c>
      <c r="J209" s="195">
        <f>ROUND(H209*ФОТ!$F$3,1)</f>
        <v>18.100000000000001</v>
      </c>
      <c r="K209" s="94"/>
      <c r="L209" s="34"/>
    </row>
    <row r="210" spans="1:12" ht="12.75" customHeight="1" x14ac:dyDescent="0.25">
      <c r="A210" s="36"/>
      <c r="B210" s="34"/>
      <c r="C210" s="33"/>
      <c r="D210" s="61"/>
      <c r="E210" s="179"/>
      <c r="F210" s="99"/>
      <c r="G210" s="92"/>
      <c r="H210" s="99"/>
      <c r="I210" s="261">
        <f>I208+I209</f>
        <v>50.6</v>
      </c>
      <c r="J210" s="261">
        <f>J208+J209</f>
        <v>45.4</v>
      </c>
      <c r="K210" s="99"/>
      <c r="L210" s="34"/>
    </row>
    <row r="211" spans="1:12" ht="24" customHeight="1" x14ac:dyDescent="0.2">
      <c r="A211" s="36" t="s">
        <v>1787</v>
      </c>
      <c r="B211" s="34" t="s">
        <v>1788</v>
      </c>
      <c r="C211" s="33" t="s">
        <v>2219</v>
      </c>
      <c r="D211" s="166" t="s">
        <v>1786</v>
      </c>
      <c r="E211" s="179">
        <f>VLOOKUP(D211,ФОТ!$B$3:$C$107,2,FALSE)</f>
        <v>131.12</v>
      </c>
      <c r="F211" s="99">
        <v>0.05</v>
      </c>
      <c r="G211" s="92">
        <f>ROUND(E211*F211,2)</f>
        <v>6.56</v>
      </c>
      <c r="H211" s="99">
        <f>ROUND(G211*ФОТ!$D$3,2)</f>
        <v>17.48</v>
      </c>
      <c r="I211" s="195">
        <f>ROUND(H211*ФОТ!$E$3,1)</f>
        <v>25.3</v>
      </c>
      <c r="J211" s="195">
        <f>ROUND(H211*ФОТ!$F$3,1)</f>
        <v>22.7</v>
      </c>
    </row>
    <row r="212" spans="1:12" ht="12.75" customHeight="1" x14ac:dyDescent="0.2">
      <c r="A212" s="36"/>
      <c r="B212" s="34"/>
      <c r="C212" s="33"/>
      <c r="D212" s="61" t="s">
        <v>2525</v>
      </c>
      <c r="E212" s="179">
        <f>VLOOKUP(D212,ФОТ!$B$3:$C$107,2,FALSE)</f>
        <v>131.12</v>
      </c>
      <c r="F212" s="99">
        <v>0.03</v>
      </c>
      <c r="G212" s="92">
        <f>ROUND(E212*F212,2)</f>
        <v>3.93</v>
      </c>
      <c r="H212" s="99">
        <f>ROUND(G212*ФОТ!$D$3,2)</f>
        <v>10.47</v>
      </c>
      <c r="I212" s="195">
        <f>ROUND(H212*ФОТ!$E$3,1)</f>
        <v>15.2</v>
      </c>
      <c r="J212" s="195">
        <f>ROUND(H212*ФОТ!$F$3,1)</f>
        <v>13.6</v>
      </c>
    </row>
    <row r="213" spans="1:12" ht="12.75" customHeight="1" x14ac:dyDescent="0.25">
      <c r="A213" s="36"/>
      <c r="B213" s="34"/>
      <c r="C213" s="33"/>
      <c r="D213" s="61"/>
      <c r="E213" s="179"/>
      <c r="F213" s="99"/>
      <c r="G213" s="92"/>
      <c r="H213" s="99"/>
      <c r="I213" s="261">
        <f>I211+I212</f>
        <v>40.5</v>
      </c>
      <c r="J213" s="261">
        <f>J211+J212</f>
        <v>36.299999999999997</v>
      </c>
    </row>
    <row r="214" spans="1:12" ht="21" customHeight="1" x14ac:dyDescent="0.2">
      <c r="A214" s="36" t="s">
        <v>1789</v>
      </c>
      <c r="B214" s="34" t="s">
        <v>1790</v>
      </c>
      <c r="C214" s="33" t="s">
        <v>2750</v>
      </c>
      <c r="D214" s="166" t="s">
        <v>1786</v>
      </c>
      <c r="E214" s="179">
        <f>VLOOKUP(D214,ФОТ!$B$3:$C$107,2,FALSE)</f>
        <v>131.12</v>
      </c>
      <c r="F214" s="99">
        <v>3</v>
      </c>
      <c r="G214" s="92">
        <f>ROUND(E214*F214,2)</f>
        <v>393.36</v>
      </c>
      <c r="H214" s="99">
        <f>ROUND(G214*ФОТ!$D$3,2)</f>
        <v>1047.9100000000001</v>
      </c>
      <c r="I214" s="195">
        <f>ROUND(H214*ФОТ!$E$3,1)</f>
        <v>1519.5</v>
      </c>
      <c r="J214" s="195">
        <f>ROUND(H214*ФОТ!$F$3,1)</f>
        <v>1362.3</v>
      </c>
    </row>
    <row r="215" spans="1:12" ht="23.25" customHeight="1" x14ac:dyDescent="0.2">
      <c r="A215" s="36" t="s">
        <v>1791</v>
      </c>
      <c r="B215" s="34" t="s">
        <v>1792</v>
      </c>
      <c r="C215" s="33" t="s">
        <v>2219</v>
      </c>
      <c r="D215" s="166" t="s">
        <v>1786</v>
      </c>
      <c r="E215" s="179">
        <f>VLOOKUP(D215,ФОТ!$B$3:$C$107,2,FALSE)</f>
        <v>131.12</v>
      </c>
      <c r="F215" s="99">
        <v>0.23</v>
      </c>
      <c r="G215" s="92">
        <f>ROUND(E215*F215,2)</f>
        <v>30.16</v>
      </c>
      <c r="H215" s="99">
        <f>ROUND(G215*ФОТ!$D$3,2)</f>
        <v>80.349999999999994</v>
      </c>
      <c r="I215" s="195">
        <f>ROUND(H215*ФОТ!$E$3,1)</f>
        <v>116.5</v>
      </c>
      <c r="J215" s="195">
        <f>ROUND(H215*ФОТ!$F$3,1)</f>
        <v>104.5</v>
      </c>
    </row>
    <row r="216" spans="1:12" ht="12.75" customHeight="1" x14ac:dyDescent="0.2">
      <c r="A216" s="36"/>
      <c r="B216" s="34"/>
      <c r="C216" s="33"/>
      <c r="D216" s="61" t="s">
        <v>2525</v>
      </c>
      <c r="E216" s="179">
        <f>VLOOKUP(D216,ФОТ!$B$3:$C$107,2,FALSE)</f>
        <v>131.12</v>
      </c>
      <c r="F216" s="99">
        <v>0.1</v>
      </c>
      <c r="G216" s="92">
        <f t="shared" ref="G216:G226" si="12">ROUND(E216*F216,2)</f>
        <v>13.11</v>
      </c>
      <c r="H216" s="99">
        <f>ROUND(G216*ФОТ!$D$3,2)</f>
        <v>34.93</v>
      </c>
      <c r="I216" s="195">
        <f>ROUND(H216*ФОТ!$E$3,1)</f>
        <v>50.6</v>
      </c>
      <c r="J216" s="195">
        <f>ROUND(H216*ФОТ!$F$3,1)</f>
        <v>45.4</v>
      </c>
    </row>
    <row r="217" spans="1:12" ht="12.75" customHeight="1" x14ac:dyDescent="0.25">
      <c r="A217" s="36"/>
      <c r="B217" s="34"/>
      <c r="C217" s="33"/>
      <c r="D217" s="61"/>
      <c r="E217" s="179"/>
      <c r="F217" s="99"/>
      <c r="G217" s="92"/>
      <c r="H217" s="99"/>
      <c r="I217" s="261">
        <f>I215+I216</f>
        <v>167.1</v>
      </c>
      <c r="J217" s="261">
        <f>J215+J216</f>
        <v>149.9</v>
      </c>
    </row>
    <row r="218" spans="1:12" ht="21" customHeight="1" x14ac:dyDescent="0.2">
      <c r="A218" s="36" t="s">
        <v>1793</v>
      </c>
      <c r="B218" s="34" t="s">
        <v>597</v>
      </c>
      <c r="C218" s="33" t="s">
        <v>1520</v>
      </c>
      <c r="D218" s="166" t="s">
        <v>1786</v>
      </c>
      <c r="E218" s="179">
        <f>VLOOKUP(D218,ФОТ!$B$3:$C$107,2,FALSE)</f>
        <v>131.12</v>
      </c>
      <c r="F218" s="99">
        <v>0.8</v>
      </c>
      <c r="G218" s="92">
        <f t="shared" si="12"/>
        <v>104.9</v>
      </c>
      <c r="H218" s="99">
        <f>ROUND(G218*ФОТ!$D$3,2)</f>
        <v>279.45</v>
      </c>
      <c r="I218" s="195">
        <f>ROUND(H218*ФОТ!$E$3,1)</f>
        <v>405.2</v>
      </c>
      <c r="J218" s="195">
        <f>ROUND(H218*ФОТ!$F$3,1)</f>
        <v>363.3</v>
      </c>
    </row>
    <row r="219" spans="1:12" ht="12.75" customHeight="1" x14ac:dyDescent="0.2">
      <c r="A219" s="36"/>
      <c r="B219" s="34"/>
      <c r="C219" s="33"/>
      <c r="D219" s="61" t="s">
        <v>2525</v>
      </c>
      <c r="E219" s="179">
        <f>VLOOKUP(D219,ФОТ!$B$3:$C$107,2,FALSE)</f>
        <v>131.12</v>
      </c>
      <c r="F219" s="99">
        <v>0.2</v>
      </c>
      <c r="G219" s="92">
        <f t="shared" si="12"/>
        <v>26.22</v>
      </c>
      <c r="H219" s="99">
        <f>ROUND(G219*ФОТ!$D$3,2)</f>
        <v>69.849999999999994</v>
      </c>
      <c r="I219" s="195">
        <f>ROUND(H219*ФОТ!$E$3,1)</f>
        <v>101.3</v>
      </c>
      <c r="J219" s="195">
        <f>ROUND(H219*ФОТ!$F$3,1)</f>
        <v>90.8</v>
      </c>
    </row>
    <row r="220" spans="1:12" ht="12.75" customHeight="1" x14ac:dyDescent="0.25">
      <c r="A220" s="36"/>
      <c r="B220" s="34"/>
      <c r="C220" s="33"/>
      <c r="D220" s="61"/>
      <c r="E220" s="179"/>
      <c r="F220" s="99"/>
      <c r="G220" s="92"/>
      <c r="H220" s="99"/>
      <c r="I220" s="261">
        <f>I218+I219</f>
        <v>506.5</v>
      </c>
      <c r="J220" s="261">
        <f>J218+J219</f>
        <v>454.1</v>
      </c>
    </row>
    <row r="221" spans="1:12" ht="19.5" customHeight="1" x14ac:dyDescent="0.2">
      <c r="A221" s="36" t="s">
        <v>598</v>
      </c>
      <c r="B221" s="34" t="s">
        <v>599</v>
      </c>
      <c r="C221" s="33" t="s">
        <v>3717</v>
      </c>
      <c r="D221" s="61" t="s">
        <v>3715</v>
      </c>
      <c r="E221" s="179">
        <f>VLOOKUP(D221,ФОТ!$B$3:$C$107,2,FALSE)</f>
        <v>128.51</v>
      </c>
      <c r="F221" s="99">
        <v>0.05</v>
      </c>
      <c r="G221" s="92">
        <f t="shared" si="12"/>
        <v>6.43</v>
      </c>
      <c r="H221" s="99">
        <f>ROUND(G221*ФОТ!$D$3,2)</f>
        <v>17.13</v>
      </c>
      <c r="I221" s="195">
        <f>ROUND(H221*ФОТ!$E$3,1)</f>
        <v>24.8</v>
      </c>
      <c r="J221" s="195">
        <f>ROUND(H221*ФОТ!$F$3,1)</f>
        <v>22.3</v>
      </c>
    </row>
    <row r="222" spans="1:12" ht="14.25" customHeight="1" x14ac:dyDescent="0.2">
      <c r="A222" s="36"/>
      <c r="B222" s="34" t="s">
        <v>600</v>
      </c>
      <c r="C222" s="33" t="s">
        <v>2219</v>
      </c>
      <c r="D222" s="61" t="s">
        <v>3715</v>
      </c>
      <c r="E222" s="179">
        <f>VLOOKUP(D222,ФОТ!$B$3:$C$107,2,FALSE)</f>
        <v>128.51</v>
      </c>
      <c r="F222" s="99">
        <v>0.06</v>
      </c>
      <c r="G222" s="92">
        <f t="shared" si="12"/>
        <v>7.71</v>
      </c>
      <c r="H222" s="99">
        <f>ROUND(G222*ФОТ!$D$3,2)</f>
        <v>20.54</v>
      </c>
      <c r="I222" s="195">
        <f>ROUND(H222*ФОТ!$E$3,1)</f>
        <v>29.8</v>
      </c>
      <c r="J222" s="195">
        <f>ROUND(H222*ФОТ!$F$3,1)</f>
        <v>26.7</v>
      </c>
    </row>
    <row r="223" spans="1:12" ht="14.25" customHeight="1" x14ac:dyDescent="0.2">
      <c r="A223" s="36"/>
      <c r="B223" s="34" t="s">
        <v>601</v>
      </c>
      <c r="C223" s="33" t="s">
        <v>2219</v>
      </c>
      <c r="D223" s="61" t="s">
        <v>3715</v>
      </c>
      <c r="E223" s="179">
        <f>VLOOKUP(D223,ФОТ!$B$3:$C$107,2,FALSE)</f>
        <v>128.51</v>
      </c>
      <c r="F223" s="99">
        <v>0.09</v>
      </c>
      <c r="G223" s="92">
        <f t="shared" si="12"/>
        <v>11.57</v>
      </c>
      <c r="H223" s="99">
        <f>ROUND(G223*ФОТ!$D$3,2)</f>
        <v>30.82</v>
      </c>
      <c r="I223" s="195">
        <f>ROUND(H223*ФОТ!$E$3,1)</f>
        <v>44.7</v>
      </c>
      <c r="J223" s="195">
        <f>ROUND(H223*ФОТ!$F$3,1)</f>
        <v>40.1</v>
      </c>
    </row>
    <row r="224" spans="1:12" ht="14.25" customHeight="1" x14ac:dyDescent="0.2">
      <c r="A224" s="36"/>
      <c r="B224" s="34" t="s">
        <v>602</v>
      </c>
      <c r="C224" s="33" t="s">
        <v>2219</v>
      </c>
      <c r="D224" s="61" t="s">
        <v>3715</v>
      </c>
      <c r="E224" s="179">
        <f>VLOOKUP(D224,ФОТ!$B$3:$C$107,2,FALSE)</f>
        <v>128.51</v>
      </c>
      <c r="F224" s="99">
        <v>0.1</v>
      </c>
      <c r="G224" s="92">
        <f t="shared" si="12"/>
        <v>12.85</v>
      </c>
      <c r="H224" s="99">
        <f>ROUND(G224*ФОТ!$D$3,2)</f>
        <v>34.229999999999997</v>
      </c>
      <c r="I224" s="195">
        <f>ROUND(H224*ФОТ!$E$3,1)</f>
        <v>49.6</v>
      </c>
      <c r="J224" s="195">
        <f>ROUND(H224*ФОТ!$F$3,1)</f>
        <v>44.5</v>
      </c>
    </row>
    <row r="225" spans="1:10" ht="14.25" customHeight="1" x14ac:dyDescent="0.2">
      <c r="A225" s="36"/>
      <c r="B225" s="34" t="s">
        <v>603</v>
      </c>
      <c r="C225" s="33" t="s">
        <v>2219</v>
      </c>
      <c r="D225" s="61" t="s">
        <v>3715</v>
      </c>
      <c r="E225" s="179">
        <f>VLOOKUP(D225,ФОТ!$B$3:$C$107,2,FALSE)</f>
        <v>128.51</v>
      </c>
      <c r="F225" s="99">
        <v>0.12</v>
      </c>
      <c r="G225" s="92">
        <f t="shared" si="12"/>
        <v>15.42</v>
      </c>
      <c r="H225" s="99">
        <f>ROUND(G225*ФОТ!$D$3,2)</f>
        <v>41.08</v>
      </c>
      <c r="I225" s="195">
        <f>ROUND(H225*ФОТ!$E$3,1)</f>
        <v>59.6</v>
      </c>
      <c r="J225" s="195">
        <f>ROUND(H225*ФОТ!$F$3,1)</f>
        <v>53.4</v>
      </c>
    </row>
    <row r="226" spans="1:10" ht="21" customHeight="1" x14ac:dyDescent="0.2">
      <c r="A226" s="36" t="s">
        <v>3475</v>
      </c>
      <c r="B226" s="34" t="s">
        <v>3476</v>
      </c>
      <c r="C226" s="33" t="s">
        <v>2219</v>
      </c>
      <c r="D226" s="61" t="s">
        <v>3715</v>
      </c>
      <c r="E226" s="179">
        <f>VLOOKUP(D226,ФОТ!$B$3:$C$107,2,FALSE)</f>
        <v>128.51</v>
      </c>
      <c r="F226" s="99">
        <v>0.1</v>
      </c>
      <c r="G226" s="92">
        <f t="shared" si="12"/>
        <v>12.85</v>
      </c>
      <c r="H226" s="99">
        <f>ROUND(G226*ФОТ!$D$3,2)</f>
        <v>34.229999999999997</v>
      </c>
      <c r="I226" s="195">
        <f>ROUND(H226*ФОТ!$E$3,1)</f>
        <v>49.6</v>
      </c>
      <c r="J226" s="195">
        <f>ROUND(H226*ФОТ!$F$3,1)</f>
        <v>44.5</v>
      </c>
    </row>
    <row r="227" spans="1:10" ht="27" customHeight="1" x14ac:dyDescent="0.2">
      <c r="A227" s="36" t="s">
        <v>3477</v>
      </c>
      <c r="B227" s="34" t="s">
        <v>3478</v>
      </c>
      <c r="C227" s="33" t="s">
        <v>3479</v>
      </c>
      <c r="D227" s="61" t="s">
        <v>2524</v>
      </c>
      <c r="E227" s="179">
        <f>VLOOKUP(D227,ФОТ!$B$3:$C$107,2,FALSE)</f>
        <v>113.69</v>
      </c>
      <c r="F227" s="99">
        <v>6</v>
      </c>
      <c r="G227" s="92">
        <f t="shared" ref="G227:G237" si="13">ROUND(E227*F227,2)</f>
        <v>682.14</v>
      </c>
      <c r="H227" s="99">
        <f>ROUND(G227*ФОТ!$D$3,2)</f>
        <v>1817.22</v>
      </c>
      <c r="I227" s="195">
        <f>ROUND(H227*ФОТ!$E$3,1)</f>
        <v>2635</v>
      </c>
      <c r="J227" s="195"/>
    </row>
    <row r="228" spans="1:10" ht="12.75" customHeight="1" x14ac:dyDescent="0.2">
      <c r="A228" s="36"/>
      <c r="B228" s="34"/>
      <c r="C228" s="33"/>
      <c r="D228" s="61" t="s">
        <v>3480</v>
      </c>
      <c r="E228" s="179">
        <f>VLOOKUP(D228,ФОТ!$B$3:$C$107,2,FALSE)</f>
        <v>186.34</v>
      </c>
      <c r="F228" s="99">
        <v>6</v>
      </c>
      <c r="G228" s="92">
        <f t="shared" si="13"/>
        <v>1118.04</v>
      </c>
      <c r="H228" s="99">
        <f>ROUND(G228*ФОТ!$D$3,2)</f>
        <v>2978.46</v>
      </c>
      <c r="I228" s="195">
        <f>ROUND(H228*ФОТ!$E$3,1)</f>
        <v>4318.8</v>
      </c>
      <c r="J228" s="195"/>
    </row>
    <row r="229" spans="1:10" ht="12.75" customHeight="1" x14ac:dyDescent="0.25">
      <c r="A229" s="36"/>
      <c r="B229" s="34"/>
      <c r="C229" s="33"/>
      <c r="D229" s="61"/>
      <c r="E229" s="179"/>
      <c r="F229" s="99"/>
      <c r="G229" s="92"/>
      <c r="H229" s="99"/>
      <c r="I229" s="261">
        <f>I227+I228</f>
        <v>6953.8</v>
      </c>
      <c r="J229" s="195"/>
    </row>
    <row r="230" spans="1:10" ht="25.5" customHeight="1" x14ac:dyDescent="0.2">
      <c r="A230" s="36" t="s">
        <v>3481</v>
      </c>
      <c r="B230" s="137" t="s">
        <v>3482</v>
      </c>
      <c r="C230" s="33" t="s">
        <v>3203</v>
      </c>
      <c r="D230" s="61" t="s">
        <v>2524</v>
      </c>
      <c r="E230" s="179">
        <f>VLOOKUP(D230,ФОТ!$B$3:$C$107,2,FALSE)</f>
        <v>113.69</v>
      </c>
      <c r="F230" s="99">
        <v>5</v>
      </c>
      <c r="G230" s="92">
        <f t="shared" si="13"/>
        <v>568.45000000000005</v>
      </c>
      <c r="H230" s="99">
        <f>ROUND(G230*ФОТ!$D$3,2)</f>
        <v>1514.35</v>
      </c>
      <c r="I230" s="195">
        <f>ROUND(H230*ФОТ!$E$3,1)</f>
        <v>2195.8000000000002</v>
      </c>
      <c r="J230" s="195"/>
    </row>
    <row r="231" spans="1:10" ht="12.75" customHeight="1" x14ac:dyDescent="0.2">
      <c r="A231" s="36"/>
      <c r="B231" s="137"/>
      <c r="C231" s="33"/>
      <c r="D231" s="61" t="s">
        <v>3480</v>
      </c>
      <c r="E231" s="179">
        <f>VLOOKUP(D231,ФОТ!$B$3:$C$107,2,FALSE)</f>
        <v>186.34</v>
      </c>
      <c r="F231" s="99">
        <v>5</v>
      </c>
      <c r="G231" s="92">
        <f t="shared" si="13"/>
        <v>931.7</v>
      </c>
      <c r="H231" s="99">
        <f>ROUND(G231*ФОТ!$D$3,2)</f>
        <v>2482.0500000000002</v>
      </c>
      <c r="I231" s="195">
        <f>ROUND(H231*ФОТ!$E$3,1)</f>
        <v>3599</v>
      </c>
      <c r="J231" s="195"/>
    </row>
    <row r="232" spans="1:10" ht="12.75" customHeight="1" x14ac:dyDescent="0.25">
      <c r="A232" s="36"/>
      <c r="B232" s="137"/>
      <c r="C232" s="33"/>
      <c r="D232" s="61"/>
      <c r="E232" s="179"/>
      <c r="F232" s="99"/>
      <c r="G232" s="92"/>
      <c r="H232" s="99"/>
      <c r="I232" s="261">
        <f>I230+I231</f>
        <v>5794.8</v>
      </c>
      <c r="J232" s="194"/>
    </row>
    <row r="233" spans="1:10" ht="21.75" customHeight="1" x14ac:dyDescent="0.2">
      <c r="A233" s="36" t="s">
        <v>3483</v>
      </c>
      <c r="B233" s="137" t="s">
        <v>3279</v>
      </c>
      <c r="C233" s="33" t="s">
        <v>2256</v>
      </c>
      <c r="D233" s="102" t="s">
        <v>2529</v>
      </c>
      <c r="E233" s="179">
        <f>VLOOKUP(D233,ФОТ!$B$3:$C$107,2,FALSE)</f>
        <v>146.24</v>
      </c>
      <c r="F233" s="99">
        <v>2.2000000000000002</v>
      </c>
      <c r="G233" s="92">
        <f t="shared" si="13"/>
        <v>321.73</v>
      </c>
      <c r="H233" s="99">
        <f>ROUND(G233*ФОТ!$D$3,2)</f>
        <v>857.09</v>
      </c>
      <c r="I233" s="195">
        <f>ROUND(H233*ФОТ!$E$3,1)</f>
        <v>1242.8</v>
      </c>
      <c r="J233" s="194"/>
    </row>
    <row r="234" spans="1:10" ht="12.75" customHeight="1" x14ac:dyDescent="0.2">
      <c r="A234" s="36"/>
      <c r="B234" s="137"/>
      <c r="C234" s="33"/>
      <c r="D234" s="61" t="s">
        <v>2524</v>
      </c>
      <c r="E234" s="179">
        <f>VLOOKUP(D234,ФОТ!$B$3:$C$107,2,FALSE)</f>
        <v>113.69</v>
      </c>
      <c r="F234" s="99">
        <v>2.2000000000000002</v>
      </c>
      <c r="G234" s="92">
        <f t="shared" si="13"/>
        <v>250.12</v>
      </c>
      <c r="H234" s="99">
        <f>ROUND(G234*ФОТ!$D$3,2)</f>
        <v>666.32</v>
      </c>
      <c r="I234" s="195">
        <f>ROUND(H234*ФОТ!$E$3,1)</f>
        <v>966.2</v>
      </c>
      <c r="J234" s="194"/>
    </row>
    <row r="235" spans="1:10" ht="12.75" customHeight="1" x14ac:dyDescent="0.25">
      <c r="A235" s="36"/>
      <c r="B235" s="137"/>
      <c r="C235" s="33"/>
      <c r="D235" s="61"/>
      <c r="E235" s="179"/>
      <c r="F235" s="99"/>
      <c r="G235" s="92"/>
      <c r="H235" s="99"/>
      <c r="I235" s="261">
        <f>I233+I234</f>
        <v>2209</v>
      </c>
      <c r="J235" s="194"/>
    </row>
    <row r="236" spans="1:10" ht="24.75" customHeight="1" x14ac:dyDescent="0.2">
      <c r="A236" s="36" t="s">
        <v>3280</v>
      </c>
      <c r="B236" s="137" t="s">
        <v>1643</v>
      </c>
      <c r="C236" s="33" t="s">
        <v>2219</v>
      </c>
      <c r="D236" s="102" t="s">
        <v>2529</v>
      </c>
      <c r="E236" s="179">
        <f>VLOOKUP(D236,ФОТ!$B$3:$C$107,2,FALSE)</f>
        <v>146.24</v>
      </c>
      <c r="F236" s="99">
        <v>1.7</v>
      </c>
      <c r="G236" s="92">
        <f t="shared" si="13"/>
        <v>248.61</v>
      </c>
      <c r="H236" s="99">
        <f>ROUND(G236*ФОТ!$D$3,2)</f>
        <v>662.3</v>
      </c>
      <c r="I236" s="195">
        <f>ROUND(H236*ФОТ!$E$3,1)</f>
        <v>960.3</v>
      </c>
      <c r="J236" s="194"/>
    </row>
    <row r="237" spans="1:10" ht="12.75" customHeight="1" x14ac:dyDescent="0.2">
      <c r="A237" s="36"/>
      <c r="B237" s="137"/>
      <c r="C237" s="33"/>
      <c r="D237" s="61" t="s">
        <v>2524</v>
      </c>
      <c r="E237" s="179">
        <f>VLOOKUP(D237,ФОТ!$B$3:$C$107,2,FALSE)</f>
        <v>113.69</v>
      </c>
      <c r="F237" s="99">
        <v>1.7</v>
      </c>
      <c r="G237" s="92">
        <f t="shared" si="13"/>
        <v>193.27</v>
      </c>
      <c r="H237" s="99">
        <f>ROUND(G237*ФОТ!$D$3,2)</f>
        <v>514.87</v>
      </c>
      <c r="I237" s="195">
        <f>ROUND(H237*ФОТ!$E$3,1)</f>
        <v>746.6</v>
      </c>
      <c r="J237" s="194"/>
    </row>
    <row r="238" spans="1:10" ht="15" customHeight="1" x14ac:dyDescent="0.25">
      <c r="A238" s="45"/>
      <c r="B238" s="46"/>
      <c r="C238" s="47"/>
      <c r="D238" s="65"/>
      <c r="E238" s="91"/>
      <c r="F238" s="89"/>
      <c r="G238" s="91"/>
      <c r="H238" s="89"/>
      <c r="I238" s="369">
        <f>I236+I237</f>
        <v>1706.9</v>
      </c>
      <c r="J238" s="241"/>
    </row>
    <row r="239" spans="1:10" ht="23.25" customHeight="1" x14ac:dyDescent="0.2">
      <c r="A239" s="4" t="s">
        <v>1644</v>
      </c>
      <c r="B239" s="4"/>
      <c r="C239" s="4"/>
      <c r="D239" s="4"/>
      <c r="E239" s="162"/>
      <c r="F239" s="4"/>
      <c r="G239" s="162"/>
      <c r="H239" s="162"/>
      <c r="I239" s="148"/>
      <c r="J239" s="148"/>
    </row>
    <row r="240" spans="1:10" ht="15" customHeight="1" x14ac:dyDescent="0.2">
      <c r="A240" s="4"/>
      <c r="B240" s="4"/>
      <c r="C240" s="4"/>
      <c r="E240" s="162"/>
      <c r="F240" s="4"/>
      <c r="G240" s="162"/>
      <c r="H240" s="162"/>
      <c r="I240" s="148"/>
      <c r="J240" s="148"/>
    </row>
    <row r="241" spans="1:10" ht="12.75" hidden="1" customHeight="1" x14ac:dyDescent="0.2">
      <c r="A241" s="156" t="s">
        <v>3835</v>
      </c>
      <c r="B241" s="78"/>
      <c r="C241" s="79" t="s">
        <v>3836</v>
      </c>
      <c r="D241" s="80" t="s">
        <v>3837</v>
      </c>
      <c r="E241" s="81" t="s">
        <v>484</v>
      </c>
      <c r="F241" s="82" t="s">
        <v>485</v>
      </c>
      <c r="G241" s="81" t="s">
        <v>486</v>
      </c>
      <c r="H241" s="170" t="s">
        <v>487</v>
      </c>
      <c r="I241" s="480" t="s">
        <v>488</v>
      </c>
      <c r="J241" s="481"/>
    </row>
    <row r="242" spans="1:10" ht="12.75" hidden="1" customHeight="1" x14ac:dyDescent="0.2">
      <c r="A242" s="159" t="s">
        <v>489</v>
      </c>
      <c r="B242" s="67"/>
      <c r="C242" s="35" t="s">
        <v>490</v>
      </c>
      <c r="D242" s="68" t="s">
        <v>491</v>
      </c>
      <c r="E242" s="38" t="s">
        <v>492</v>
      </c>
      <c r="F242" s="33" t="s">
        <v>493</v>
      </c>
      <c r="G242" s="38" t="s">
        <v>494</v>
      </c>
      <c r="H242" s="37" t="s">
        <v>495</v>
      </c>
      <c r="I242" s="239" t="s">
        <v>496</v>
      </c>
      <c r="J242" s="240" t="s">
        <v>497</v>
      </c>
    </row>
    <row r="243" spans="1:10" ht="12.75" hidden="1" customHeight="1" x14ac:dyDescent="0.2">
      <c r="A243" s="30"/>
      <c r="B243" s="67"/>
      <c r="C243" s="35"/>
      <c r="D243" s="68" t="s">
        <v>498</v>
      </c>
      <c r="E243" s="38" t="s">
        <v>499</v>
      </c>
      <c r="F243" s="33" t="s">
        <v>1710</v>
      </c>
      <c r="G243" s="38" t="s">
        <v>501</v>
      </c>
      <c r="H243" s="37" t="s">
        <v>499</v>
      </c>
      <c r="I243" s="202" t="s">
        <v>1633</v>
      </c>
      <c r="J243" s="208" t="s">
        <v>1634</v>
      </c>
    </row>
    <row r="244" spans="1:10" ht="12.75" hidden="1" customHeight="1" x14ac:dyDescent="0.2">
      <c r="A244" s="84"/>
      <c r="B244" s="85"/>
      <c r="C244" s="86"/>
      <c r="D244" s="87"/>
      <c r="E244" s="88"/>
      <c r="F244" s="47" t="s">
        <v>1635</v>
      </c>
      <c r="G244" s="89" t="s">
        <v>499</v>
      </c>
      <c r="H244" s="90"/>
      <c r="I244" s="209" t="s">
        <v>1636</v>
      </c>
      <c r="J244" s="241" t="s">
        <v>1637</v>
      </c>
    </row>
    <row r="245" spans="1:10" ht="13.5" customHeight="1" x14ac:dyDescent="0.2">
      <c r="A245" s="171" t="s">
        <v>1645</v>
      </c>
      <c r="B245" s="93" t="s">
        <v>1646</v>
      </c>
      <c r="C245" s="33"/>
      <c r="D245" s="61"/>
      <c r="E245" s="37"/>
      <c r="F245" s="74"/>
      <c r="G245" s="37"/>
      <c r="H245" s="74"/>
      <c r="I245" s="202"/>
      <c r="J245" s="208"/>
    </row>
    <row r="246" spans="1:10" ht="13.5" customHeight="1" x14ac:dyDescent="0.2">
      <c r="A246" s="171"/>
      <c r="B246" s="93" t="s">
        <v>1647</v>
      </c>
      <c r="C246" s="33" t="s">
        <v>3439</v>
      </c>
      <c r="D246" s="61" t="s">
        <v>2527</v>
      </c>
      <c r="E246" s="179">
        <f>VLOOKUP(D246,ФОТ!$B$3:$C$107,2,FALSE)</f>
        <v>151.06</v>
      </c>
      <c r="F246" s="99">
        <v>1</v>
      </c>
      <c r="G246" s="92">
        <f>ROUND(E246*F246,2)</f>
        <v>151.06</v>
      </c>
      <c r="H246" s="99">
        <f>ROUND(G246*ФОТ!$D$3,2)</f>
        <v>402.42</v>
      </c>
      <c r="I246" s="195">
        <f>ROUND(H246*ФОТ!$E$3,1)</f>
        <v>583.5</v>
      </c>
      <c r="J246" s="195">
        <f>ROUND(H246*ФОТ!$F$3,1)</f>
        <v>523.1</v>
      </c>
    </row>
    <row r="247" spans="1:10" ht="13.5" customHeight="1" x14ac:dyDescent="0.2">
      <c r="A247" s="171"/>
      <c r="B247" s="93" t="s">
        <v>1648</v>
      </c>
      <c r="C247" s="33" t="s">
        <v>2219</v>
      </c>
      <c r="D247" s="61" t="s">
        <v>2527</v>
      </c>
      <c r="E247" s="179">
        <f>VLOOKUP(D247,ФОТ!$B$3:$C$107,2,FALSE)</f>
        <v>151.06</v>
      </c>
      <c r="F247" s="99">
        <v>1.2</v>
      </c>
      <c r="G247" s="92">
        <f>ROUND(E247*F247,2)</f>
        <v>181.27</v>
      </c>
      <c r="H247" s="99">
        <f>ROUND(G247*ФОТ!$D$3,2)</f>
        <v>482.9</v>
      </c>
      <c r="I247" s="195">
        <f>ROUND(H247*ФОТ!$E$3,1)</f>
        <v>700.2</v>
      </c>
      <c r="J247" s="195">
        <f>ROUND(H247*ФОТ!$F$3,1)</f>
        <v>627.79999999999995</v>
      </c>
    </row>
    <row r="248" spans="1:10" ht="13.5" customHeight="1" x14ac:dyDescent="0.2">
      <c r="A248" s="171"/>
      <c r="B248" s="93" t="s">
        <v>1649</v>
      </c>
      <c r="C248" s="33" t="s">
        <v>2219</v>
      </c>
      <c r="D248" s="61" t="s">
        <v>2527</v>
      </c>
      <c r="E248" s="179">
        <f>VLOOKUP(D248,ФОТ!$B$3:$C$107,2,FALSE)</f>
        <v>151.06</v>
      </c>
      <c r="F248" s="99">
        <v>1.5</v>
      </c>
      <c r="G248" s="92">
        <f>ROUND(E248*F248,2)</f>
        <v>226.59</v>
      </c>
      <c r="H248" s="99">
        <f>ROUND(G248*ФОТ!$D$3,2)</f>
        <v>603.64</v>
      </c>
      <c r="I248" s="195">
        <f>ROUND(H248*ФОТ!$E$3,1)</f>
        <v>875.3</v>
      </c>
      <c r="J248" s="195">
        <f>ROUND(H248*ФОТ!$F$3,1)</f>
        <v>784.7</v>
      </c>
    </row>
    <row r="249" spans="1:10" ht="13.5" customHeight="1" x14ac:dyDescent="0.2">
      <c r="A249" s="171" t="s">
        <v>1650</v>
      </c>
      <c r="B249" s="34" t="s">
        <v>1651</v>
      </c>
      <c r="C249" s="33"/>
      <c r="D249" s="61"/>
      <c r="E249" s="92"/>
      <c r="F249" s="99"/>
      <c r="G249" s="92"/>
      <c r="H249" s="99"/>
      <c r="I249" s="195"/>
      <c r="J249" s="195"/>
    </row>
    <row r="250" spans="1:10" ht="13.5" customHeight="1" x14ac:dyDescent="0.2">
      <c r="A250" s="171"/>
      <c r="B250" s="34" t="s">
        <v>1652</v>
      </c>
      <c r="C250" s="33" t="s">
        <v>3439</v>
      </c>
      <c r="D250" s="61" t="s">
        <v>2527</v>
      </c>
      <c r="E250" s="179">
        <f>VLOOKUP(D250,ФОТ!$B$3:$C$107,2,FALSE)</f>
        <v>151.06</v>
      </c>
      <c r="F250" s="99">
        <v>5.6</v>
      </c>
      <c r="G250" s="92">
        <f t="shared" ref="G250:G255" si="14">ROUND(E250*F250,2)</f>
        <v>845.94</v>
      </c>
      <c r="H250" s="99">
        <f>ROUND(G250*ФОТ!$D$3,2)</f>
        <v>2253.58</v>
      </c>
      <c r="I250" s="195">
        <f>ROUND(H250*ФОТ!$E$3,1)</f>
        <v>3267.7</v>
      </c>
      <c r="J250" s="195"/>
    </row>
    <row r="251" spans="1:10" ht="13.5" customHeight="1" x14ac:dyDescent="0.2">
      <c r="A251" s="171"/>
      <c r="B251" t="s">
        <v>1653</v>
      </c>
      <c r="C251" s="33" t="s">
        <v>2219</v>
      </c>
      <c r="D251" s="61" t="s">
        <v>2527</v>
      </c>
      <c r="E251" s="179">
        <f>VLOOKUP(D251,ФОТ!$B$3:$C$107,2,FALSE)</f>
        <v>151.06</v>
      </c>
      <c r="F251" s="99">
        <v>6.3</v>
      </c>
      <c r="G251" s="92">
        <f t="shared" si="14"/>
        <v>951.68</v>
      </c>
      <c r="H251" s="99">
        <f>ROUND(G251*ФОТ!$D$3,2)</f>
        <v>2535.2800000000002</v>
      </c>
      <c r="I251" s="195">
        <f>ROUND(H251*ФОТ!$E$3,1)</f>
        <v>3676.2</v>
      </c>
      <c r="J251" s="195"/>
    </row>
    <row r="252" spans="1:10" ht="13.5" customHeight="1" x14ac:dyDescent="0.2">
      <c r="A252" s="171"/>
      <c r="B252" s="34" t="s">
        <v>1654</v>
      </c>
      <c r="C252" s="33" t="s">
        <v>2219</v>
      </c>
      <c r="D252" s="61" t="s">
        <v>2527</v>
      </c>
      <c r="E252" s="179">
        <f>VLOOKUP(D252,ФОТ!$B$3:$C$107,2,FALSE)</f>
        <v>151.06</v>
      </c>
      <c r="F252" s="99">
        <v>7</v>
      </c>
      <c r="G252" s="92">
        <f t="shared" si="14"/>
        <v>1057.42</v>
      </c>
      <c r="H252" s="99">
        <f>ROUND(G252*ФОТ!$D$3,2)</f>
        <v>2816.97</v>
      </c>
      <c r="I252" s="195">
        <f>ROUND(H252*ФОТ!$E$3,1)</f>
        <v>4084.6</v>
      </c>
      <c r="J252" s="195"/>
    </row>
    <row r="253" spans="1:10" ht="13.5" customHeight="1" x14ac:dyDescent="0.2">
      <c r="A253" s="171"/>
      <c r="B253" t="s">
        <v>1655</v>
      </c>
      <c r="C253" s="33" t="s">
        <v>2219</v>
      </c>
      <c r="D253" s="61" t="s">
        <v>2527</v>
      </c>
      <c r="E253" s="179">
        <f>VLOOKUP(D253,ФОТ!$B$3:$C$107,2,FALSE)</f>
        <v>151.06</v>
      </c>
      <c r="F253" s="99">
        <v>8.9</v>
      </c>
      <c r="G253" s="92">
        <f t="shared" si="14"/>
        <v>1344.43</v>
      </c>
      <c r="H253" s="99">
        <f>ROUND(G253*ФОТ!$D$3,2)</f>
        <v>3581.56</v>
      </c>
      <c r="I253" s="195">
        <f>ROUND(H253*ФОТ!$E$3,1)</f>
        <v>5193.3</v>
      </c>
      <c r="J253" s="195"/>
    </row>
    <row r="254" spans="1:10" ht="13.5" customHeight="1" x14ac:dyDescent="0.2">
      <c r="A254" s="171"/>
      <c r="B254" s="34" t="s">
        <v>1656</v>
      </c>
      <c r="C254" s="33" t="s">
        <v>2219</v>
      </c>
      <c r="D254" s="61" t="s">
        <v>2527</v>
      </c>
      <c r="E254" s="179">
        <f>VLOOKUP(D254,ФОТ!$B$3:$C$107,2,FALSE)</f>
        <v>151.06</v>
      </c>
      <c r="F254" s="99">
        <v>10</v>
      </c>
      <c r="G254" s="92">
        <f t="shared" si="14"/>
        <v>1510.6</v>
      </c>
      <c r="H254" s="99">
        <f>ROUND(G254*ФОТ!$D$3,2)</f>
        <v>4024.24</v>
      </c>
      <c r="I254" s="195">
        <f>ROUND(H254*ФОТ!$E$3,1)</f>
        <v>5835.1</v>
      </c>
      <c r="J254" s="195"/>
    </row>
    <row r="255" spans="1:10" ht="13.5" customHeight="1" x14ac:dyDescent="0.2">
      <c r="A255" s="171"/>
      <c r="B255" s="34" t="s">
        <v>1657</v>
      </c>
      <c r="C255" s="33" t="s">
        <v>2219</v>
      </c>
      <c r="D255" s="61" t="s">
        <v>2527</v>
      </c>
      <c r="E255" s="179">
        <f>VLOOKUP(D255,ФОТ!$B$3:$C$107,2,FALSE)</f>
        <v>151.06</v>
      </c>
      <c r="F255" s="99">
        <v>11.1</v>
      </c>
      <c r="G255" s="92">
        <f t="shared" si="14"/>
        <v>1676.77</v>
      </c>
      <c r="H255" s="99">
        <f>ROUND(G255*ФОТ!$D$3,2)</f>
        <v>4466.92</v>
      </c>
      <c r="I255" s="195">
        <f>ROUND(H255*ФОТ!$E$3,1)</f>
        <v>6477</v>
      </c>
      <c r="J255" s="195"/>
    </row>
    <row r="256" spans="1:10" x14ac:dyDescent="0.2">
      <c r="A256" s="171" t="s">
        <v>1658</v>
      </c>
      <c r="B256" s="34" t="s">
        <v>1659</v>
      </c>
      <c r="C256" s="33"/>
      <c r="D256" s="61"/>
      <c r="E256" s="92"/>
      <c r="F256" s="98"/>
      <c r="G256" s="92"/>
      <c r="H256" s="99"/>
      <c r="I256" s="195"/>
      <c r="J256" s="195"/>
    </row>
    <row r="257" spans="1:10" x14ac:dyDescent="0.2">
      <c r="A257" s="171"/>
      <c r="B257" s="34" t="s">
        <v>1652</v>
      </c>
      <c r="C257" s="33" t="s">
        <v>3439</v>
      </c>
      <c r="D257" s="61" t="s">
        <v>2527</v>
      </c>
      <c r="E257" s="179">
        <f>VLOOKUP(D257,ФОТ!$B$3:$C$107,2,FALSE)</f>
        <v>151.06</v>
      </c>
      <c r="F257" s="98">
        <v>10</v>
      </c>
      <c r="G257" s="92">
        <f t="shared" ref="G257:G273" si="15">ROUND(E257*F257,2)</f>
        <v>1510.6</v>
      </c>
      <c r="H257" s="99">
        <f>ROUND(G257*ФОТ!$D$3,2)</f>
        <v>4024.24</v>
      </c>
      <c r="I257" s="195">
        <f>ROUND(H257*ФОТ!$E$3,1)</f>
        <v>5835.1</v>
      </c>
      <c r="J257" s="195"/>
    </row>
    <row r="258" spans="1:10" ht="12.75" customHeight="1" x14ac:dyDescent="0.2">
      <c r="A258" s="171"/>
      <c r="B258" s="34"/>
      <c r="C258" s="33"/>
      <c r="D258" s="76" t="s">
        <v>2531</v>
      </c>
      <c r="E258" s="179">
        <f>VLOOKUP(D258,ФОТ!$B$3:$C$107,2,FALSE)</f>
        <v>255.29</v>
      </c>
      <c r="F258" s="98">
        <v>2</v>
      </c>
      <c r="G258" s="92">
        <f t="shared" si="15"/>
        <v>510.58</v>
      </c>
      <c r="H258" s="99">
        <f>ROUND(G258*ФОТ!$D$3,2)</f>
        <v>1360.19</v>
      </c>
      <c r="I258" s="195">
        <f>ROUND(H258*ФОТ!$E$3,1)</f>
        <v>1972.3</v>
      </c>
      <c r="J258" s="195"/>
    </row>
    <row r="259" spans="1:10" ht="12.75" customHeight="1" x14ac:dyDescent="0.25">
      <c r="A259" s="171"/>
      <c r="B259" s="34"/>
      <c r="C259" s="33"/>
      <c r="E259" s="179"/>
      <c r="F259" s="98"/>
      <c r="G259" s="92"/>
      <c r="H259" s="99"/>
      <c r="I259" s="261">
        <f>I257+I258</f>
        <v>7807.4</v>
      </c>
      <c r="J259" s="195"/>
    </row>
    <row r="260" spans="1:10" ht="20.25" customHeight="1" x14ac:dyDescent="0.2">
      <c r="A260" s="171"/>
      <c r="B260" t="s">
        <v>1653</v>
      </c>
      <c r="C260" s="33" t="s">
        <v>2219</v>
      </c>
      <c r="D260" s="61" t="s">
        <v>2527</v>
      </c>
      <c r="E260" s="179">
        <f>VLOOKUP(D260,ФОТ!$B$3:$C$107,2,FALSE)</f>
        <v>151.06</v>
      </c>
      <c r="F260" s="92">
        <v>11.4</v>
      </c>
      <c r="G260" s="92">
        <f t="shared" si="15"/>
        <v>1722.08</v>
      </c>
      <c r="H260" s="99">
        <f>ROUND(G260*ФОТ!$D$3,2)</f>
        <v>4587.62</v>
      </c>
      <c r="I260" s="195">
        <f>ROUND(H260*ФОТ!$E$3,1)</f>
        <v>6652</v>
      </c>
      <c r="J260" s="195"/>
    </row>
    <row r="261" spans="1:10" ht="12.75" customHeight="1" x14ac:dyDescent="0.2">
      <c r="A261" s="171"/>
      <c r="C261" s="33"/>
      <c r="D261" s="76" t="s">
        <v>2531</v>
      </c>
      <c r="E261" s="179">
        <f>VLOOKUP(D261,ФОТ!$B$3:$C$107,2,FALSE)</f>
        <v>255.29</v>
      </c>
      <c r="F261" s="99">
        <v>2</v>
      </c>
      <c r="G261" s="92">
        <f t="shared" si="15"/>
        <v>510.58</v>
      </c>
      <c r="H261" s="99">
        <f>ROUND(G261*ФОТ!$D$3,2)</f>
        <v>1360.19</v>
      </c>
      <c r="I261" s="195">
        <f>ROUND(H261*ФОТ!$E$3,1)</f>
        <v>1972.3</v>
      </c>
      <c r="J261" s="195"/>
    </row>
    <row r="262" spans="1:10" ht="12.75" customHeight="1" x14ac:dyDescent="0.25">
      <c r="A262" s="171"/>
      <c r="C262" s="33"/>
      <c r="E262" s="179"/>
      <c r="F262" s="99"/>
      <c r="G262" s="92"/>
      <c r="H262" s="99"/>
      <c r="I262" s="261">
        <f>I260+I261</f>
        <v>8624.2999999999993</v>
      </c>
      <c r="J262" s="195"/>
    </row>
    <row r="263" spans="1:10" ht="20.25" customHeight="1" x14ac:dyDescent="0.2">
      <c r="A263" s="171"/>
      <c r="B263" s="34" t="s">
        <v>1654</v>
      </c>
      <c r="C263" s="33" t="s">
        <v>2219</v>
      </c>
      <c r="D263" s="61" t="s">
        <v>2527</v>
      </c>
      <c r="E263" s="179">
        <f>VLOOKUP(D263,ФОТ!$B$3:$C$107,2,FALSE)</f>
        <v>151.06</v>
      </c>
      <c r="F263" s="99">
        <v>12.5</v>
      </c>
      <c r="G263" s="92">
        <f t="shared" si="15"/>
        <v>1888.25</v>
      </c>
      <c r="H263" s="99">
        <f>ROUND(G263*ФОТ!$D$3,2)</f>
        <v>5030.3</v>
      </c>
      <c r="I263" s="195">
        <f>ROUND(H263*ФОТ!$E$3,1)</f>
        <v>7293.9</v>
      </c>
      <c r="J263" s="195"/>
    </row>
    <row r="264" spans="1:10" ht="12.75" customHeight="1" x14ac:dyDescent="0.2">
      <c r="A264" s="171"/>
      <c r="B264" s="34"/>
      <c r="C264" s="33"/>
      <c r="D264" s="76" t="s">
        <v>2531</v>
      </c>
      <c r="E264" s="179">
        <f>VLOOKUP(D264,ФОТ!$B$3:$C$107,2,FALSE)</f>
        <v>255.29</v>
      </c>
      <c r="F264" s="99">
        <v>2</v>
      </c>
      <c r="G264" s="92">
        <f t="shared" si="15"/>
        <v>510.58</v>
      </c>
      <c r="H264" s="99">
        <f>ROUND(G264*ФОТ!$D$3,2)</f>
        <v>1360.19</v>
      </c>
      <c r="I264" s="195">
        <f>ROUND(H264*ФОТ!$E$3,1)</f>
        <v>1972.3</v>
      </c>
      <c r="J264" s="195"/>
    </row>
    <row r="265" spans="1:10" ht="12.75" customHeight="1" x14ac:dyDescent="0.25">
      <c r="A265" s="171"/>
      <c r="B265" s="34"/>
      <c r="C265" s="33"/>
      <c r="E265" s="179"/>
      <c r="F265" s="99"/>
      <c r="G265" s="92"/>
      <c r="H265" s="99"/>
      <c r="I265" s="261">
        <f>I263+I264</f>
        <v>9266.2000000000007</v>
      </c>
      <c r="J265" s="195"/>
    </row>
    <row r="266" spans="1:10" ht="22.5" customHeight="1" x14ac:dyDescent="0.2">
      <c r="A266" s="171"/>
      <c r="B266" t="s">
        <v>1655</v>
      </c>
      <c r="C266" s="33" t="s">
        <v>2219</v>
      </c>
      <c r="D266" s="61" t="s">
        <v>2527</v>
      </c>
      <c r="E266" s="179">
        <f>VLOOKUP(D266,ФОТ!$B$3:$C$107,2,FALSE)</f>
        <v>151.06</v>
      </c>
      <c r="F266" s="92">
        <v>16</v>
      </c>
      <c r="G266" s="92">
        <f t="shared" si="15"/>
        <v>2416.96</v>
      </c>
      <c r="H266" s="99">
        <f>ROUND(G266*ФОТ!$D$3,2)</f>
        <v>6438.78</v>
      </c>
      <c r="I266" s="195">
        <f>ROUND(H266*ФОТ!$E$3,1)</f>
        <v>9336.2000000000007</v>
      </c>
      <c r="J266" s="195"/>
    </row>
    <row r="267" spans="1:10" x14ac:dyDescent="0.2">
      <c r="A267" s="171"/>
      <c r="C267" s="33"/>
      <c r="D267" s="76" t="s">
        <v>2531</v>
      </c>
      <c r="E267" s="179">
        <f>VLOOKUP(D267,ФОТ!$B$3:$C$107,2,FALSE)</f>
        <v>255.29</v>
      </c>
      <c r="F267" s="99">
        <v>2</v>
      </c>
      <c r="G267" s="92">
        <f t="shared" si="15"/>
        <v>510.58</v>
      </c>
      <c r="H267" s="99">
        <f>ROUND(G267*ФОТ!$D$3,2)</f>
        <v>1360.19</v>
      </c>
      <c r="I267" s="195">
        <f>ROUND(H267*ФОТ!$E$3,1)</f>
        <v>1972.3</v>
      </c>
      <c r="J267" s="195"/>
    </row>
    <row r="268" spans="1:10" ht="15" x14ac:dyDescent="0.25">
      <c r="A268" s="171"/>
      <c r="C268" s="33"/>
      <c r="E268" s="179"/>
      <c r="F268" s="99"/>
      <c r="G268" s="92"/>
      <c r="H268" s="99"/>
      <c r="I268" s="261">
        <f>I266+I267</f>
        <v>11308.5</v>
      </c>
      <c r="J268" s="195"/>
    </row>
    <row r="269" spans="1:10" ht="24" customHeight="1" x14ac:dyDescent="0.2">
      <c r="A269" s="171"/>
      <c r="B269" s="34" t="s">
        <v>1656</v>
      </c>
      <c r="C269" s="33" t="s">
        <v>2219</v>
      </c>
      <c r="D269" s="61" t="s">
        <v>2527</v>
      </c>
      <c r="E269" s="179">
        <f>VLOOKUP(D269,ФОТ!$B$3:$C$107,2,FALSE)</f>
        <v>151.06</v>
      </c>
      <c r="F269" s="99">
        <v>18</v>
      </c>
      <c r="G269" s="92">
        <f t="shared" si="15"/>
        <v>2719.08</v>
      </c>
      <c r="H269" s="99">
        <f>ROUND(G269*ФОТ!$D$3,2)</f>
        <v>7243.63</v>
      </c>
      <c r="I269" s="195">
        <f>ROUND(H269*ФОТ!$E$3,1)</f>
        <v>10503.3</v>
      </c>
      <c r="J269" s="195"/>
    </row>
    <row r="270" spans="1:10" x14ac:dyDescent="0.2">
      <c r="A270" s="171"/>
      <c r="B270" s="34"/>
      <c r="C270" s="33"/>
      <c r="D270" s="76" t="s">
        <v>2531</v>
      </c>
      <c r="E270" s="179">
        <f>VLOOKUP(D270,ФОТ!$B$3:$C$107,2,FALSE)</f>
        <v>255.29</v>
      </c>
      <c r="F270" s="99">
        <v>2</v>
      </c>
      <c r="G270" s="92">
        <f t="shared" si="15"/>
        <v>510.58</v>
      </c>
      <c r="H270" s="99">
        <f>ROUND(G270*ФОТ!$D$3,2)</f>
        <v>1360.19</v>
      </c>
      <c r="I270" s="195">
        <f>ROUND(H270*ФОТ!$E$3,1)</f>
        <v>1972.3</v>
      </c>
      <c r="J270" s="195"/>
    </row>
    <row r="271" spans="1:10" ht="15" x14ac:dyDescent="0.25">
      <c r="A271" s="171"/>
      <c r="B271" s="34"/>
      <c r="C271" s="33"/>
      <c r="E271" s="179"/>
      <c r="F271" s="99"/>
      <c r="G271" s="92"/>
      <c r="H271" s="99"/>
      <c r="I271" s="261">
        <f>I269+I270</f>
        <v>12475.6</v>
      </c>
      <c r="J271" s="195"/>
    </row>
    <row r="272" spans="1:10" ht="24.75" customHeight="1" x14ac:dyDescent="0.2">
      <c r="A272" s="171"/>
      <c r="B272" s="34" t="s">
        <v>1657</v>
      </c>
      <c r="C272" s="33" t="s">
        <v>2219</v>
      </c>
      <c r="D272" s="61" t="s">
        <v>2527</v>
      </c>
      <c r="E272" s="179">
        <f>VLOOKUP(D272,ФОТ!$B$3:$C$107,2,FALSE)</f>
        <v>151.06</v>
      </c>
      <c r="F272" s="99">
        <v>20</v>
      </c>
      <c r="G272" s="92">
        <f t="shared" si="15"/>
        <v>3021.2</v>
      </c>
      <c r="H272" s="99">
        <f>ROUND(G272*ФОТ!$D$3,2)</f>
        <v>8048.48</v>
      </c>
      <c r="I272" s="195">
        <f>ROUND(H272*ФОТ!$E$3,1)</f>
        <v>11670.3</v>
      </c>
      <c r="J272" s="195"/>
    </row>
    <row r="273" spans="1:10" x14ac:dyDescent="0.2">
      <c r="A273" s="171"/>
      <c r="B273" s="93"/>
      <c r="C273" s="33"/>
      <c r="D273" s="76" t="s">
        <v>2531</v>
      </c>
      <c r="E273" s="179">
        <f>VLOOKUP(D273,ФОТ!$B$3:$C$107,2,FALSE)</f>
        <v>255.29</v>
      </c>
      <c r="F273" s="99">
        <v>2</v>
      </c>
      <c r="G273" s="92">
        <f t="shared" si="15"/>
        <v>510.58</v>
      </c>
      <c r="H273" s="99">
        <f>ROUND(G273*ФОТ!$D$3,2)</f>
        <v>1360.19</v>
      </c>
      <c r="I273" s="195">
        <f>ROUND(H273*ФОТ!$E$3,1)</f>
        <v>1972.3</v>
      </c>
      <c r="J273" s="195"/>
    </row>
    <row r="274" spans="1:10" ht="15" x14ac:dyDescent="0.25">
      <c r="A274" s="171"/>
      <c r="B274" s="93"/>
      <c r="C274" s="33"/>
      <c r="E274" s="179"/>
      <c r="F274" s="99"/>
      <c r="G274" s="92"/>
      <c r="H274" s="99"/>
      <c r="I274" s="261">
        <f>I272+I273</f>
        <v>13642.6</v>
      </c>
      <c r="J274" s="195"/>
    </row>
    <row r="275" spans="1:10" ht="25.5" customHeight="1" x14ac:dyDescent="0.2">
      <c r="A275" s="171" t="s">
        <v>1660</v>
      </c>
      <c r="B275" s="93" t="s">
        <v>1661</v>
      </c>
      <c r="C275" s="33" t="s">
        <v>3533</v>
      </c>
      <c r="D275" s="61" t="s">
        <v>2527</v>
      </c>
      <c r="E275" s="179">
        <f>VLOOKUP(D275,ФОТ!$B$3:$C$107,2,FALSE)</f>
        <v>151.06</v>
      </c>
      <c r="F275" s="99">
        <v>2.1</v>
      </c>
      <c r="G275" s="92">
        <f>ROUND(E275*F275,2)</f>
        <v>317.23</v>
      </c>
      <c r="H275" s="99">
        <f>ROUND(G275*ФОТ!$D$3,2)</f>
        <v>845.1</v>
      </c>
      <c r="I275" s="195">
        <f>ROUND(H275*ФОТ!$E$3,1)</f>
        <v>1225.4000000000001</v>
      </c>
      <c r="J275" s="195"/>
    </row>
    <row r="276" spans="1:10" x14ac:dyDescent="0.2">
      <c r="A276" s="171"/>
      <c r="B276" s="34" t="s">
        <v>1662</v>
      </c>
      <c r="C276" s="33"/>
      <c r="D276" s="61"/>
      <c r="E276" s="92"/>
      <c r="F276" s="98"/>
      <c r="G276" s="92"/>
      <c r="H276" s="99"/>
      <c r="I276" s="195"/>
      <c r="J276" s="195"/>
    </row>
    <row r="277" spans="1:10" ht="18.75" customHeight="1" x14ac:dyDescent="0.2">
      <c r="A277" s="171" t="s">
        <v>1663</v>
      </c>
      <c r="B277" s="93" t="s">
        <v>1664</v>
      </c>
      <c r="C277" s="33" t="s">
        <v>2219</v>
      </c>
      <c r="D277" s="61" t="s">
        <v>2527</v>
      </c>
      <c r="E277" s="179">
        <f>VLOOKUP(D277,ФОТ!$B$3:$C$107,2,FALSE)</f>
        <v>151.06</v>
      </c>
      <c r="F277" s="99">
        <v>3.8</v>
      </c>
      <c r="G277" s="92">
        <f>ROUND(E277*F277,2)</f>
        <v>574.03</v>
      </c>
      <c r="H277" s="99">
        <f>ROUND(G277*ФОТ!$D$3,2)</f>
        <v>1529.22</v>
      </c>
      <c r="I277" s="195">
        <f>ROUND(H277*ФОТ!$E$3,1)</f>
        <v>2217.4</v>
      </c>
      <c r="J277" s="195"/>
    </row>
    <row r="278" spans="1:10" x14ac:dyDescent="0.2">
      <c r="A278" s="171"/>
      <c r="B278" s="34" t="s">
        <v>1662</v>
      </c>
      <c r="C278" s="33"/>
      <c r="D278" s="61"/>
      <c r="E278" s="92"/>
      <c r="F278" s="92"/>
      <c r="G278" s="92"/>
      <c r="H278" s="99"/>
      <c r="I278" s="195"/>
      <c r="J278" s="195"/>
    </row>
    <row r="279" spans="1:10" ht="18.75" customHeight="1" x14ac:dyDescent="0.2">
      <c r="A279" s="171" t="s">
        <v>1665</v>
      </c>
      <c r="B279" s="34" t="s">
        <v>1666</v>
      </c>
      <c r="C279" s="33" t="s">
        <v>2219</v>
      </c>
      <c r="D279" s="61" t="s">
        <v>2527</v>
      </c>
      <c r="E279" s="179">
        <f>VLOOKUP(D279,ФОТ!$B$3:$C$107,2,FALSE)</f>
        <v>151.06</v>
      </c>
      <c r="F279" s="99">
        <v>3.2</v>
      </c>
      <c r="G279" s="92">
        <f>ROUND(E279*F279,2)</f>
        <v>483.39</v>
      </c>
      <c r="H279" s="99">
        <f>ROUND(G279*ФОТ!$D$3,2)</f>
        <v>1287.75</v>
      </c>
      <c r="I279" s="195">
        <f>ROUND(H279*ФОТ!$E$3,1)</f>
        <v>1867.2</v>
      </c>
      <c r="J279" s="195">
        <f>ROUND(H279*ФОТ!$F$3,1)</f>
        <v>1674.1</v>
      </c>
    </row>
    <row r="280" spans="1:10" x14ac:dyDescent="0.2">
      <c r="A280" s="171"/>
      <c r="B280" s="93" t="s">
        <v>3388</v>
      </c>
      <c r="C280" s="33"/>
      <c r="D280" s="61"/>
      <c r="E280" s="92"/>
      <c r="F280" s="99"/>
      <c r="G280" s="92"/>
      <c r="H280" s="99"/>
      <c r="I280" s="195"/>
      <c r="J280" s="195"/>
    </row>
    <row r="281" spans="1:10" ht="20.25" customHeight="1" x14ac:dyDescent="0.2">
      <c r="A281" s="171" t="s">
        <v>3389</v>
      </c>
      <c r="B281" s="34" t="s">
        <v>2214</v>
      </c>
      <c r="C281" s="33" t="s">
        <v>3533</v>
      </c>
      <c r="D281" s="61" t="s">
        <v>2527</v>
      </c>
      <c r="E281" s="179">
        <f>VLOOKUP(D281,ФОТ!$B$3:$C$107,2,FALSE)</f>
        <v>151.06</v>
      </c>
      <c r="F281" s="99">
        <v>5.7</v>
      </c>
      <c r="G281" s="92">
        <f>ROUND(E281*F281,2)</f>
        <v>861.04</v>
      </c>
      <c r="H281" s="99">
        <f>ROUND(G281*ФОТ!$D$3,2)</f>
        <v>2293.81</v>
      </c>
      <c r="I281" s="195">
        <f>ROUND(H281*ФОТ!$E$3,1)</f>
        <v>3326</v>
      </c>
      <c r="J281" s="195">
        <f>ROUND(H281*ФОТ!$F$3,1)</f>
        <v>2982</v>
      </c>
    </row>
    <row r="282" spans="1:10" x14ac:dyDescent="0.2">
      <c r="A282" s="171"/>
      <c r="B282" s="93" t="s">
        <v>3396</v>
      </c>
      <c r="C282" s="33"/>
      <c r="D282" s="61"/>
      <c r="E282" s="92"/>
      <c r="F282" s="99"/>
      <c r="G282" s="92"/>
      <c r="H282" s="99"/>
      <c r="I282" s="195"/>
      <c r="J282" s="195"/>
    </row>
    <row r="283" spans="1:10" ht="19.5" customHeight="1" x14ac:dyDescent="0.2">
      <c r="A283" s="171" t="s">
        <v>3397</v>
      </c>
      <c r="B283" s="93" t="s">
        <v>3398</v>
      </c>
      <c r="C283" s="33" t="s">
        <v>3439</v>
      </c>
      <c r="D283" s="61" t="s">
        <v>2527</v>
      </c>
      <c r="E283" s="179">
        <f>VLOOKUP(D283,ФОТ!$B$3:$C$107,2,FALSE)</f>
        <v>151.06</v>
      </c>
      <c r="F283" s="99">
        <v>4.3</v>
      </c>
      <c r="G283" s="92">
        <f>ROUND(E283*F283,2)</f>
        <v>649.55999999999995</v>
      </c>
      <c r="H283" s="99">
        <f>ROUND(G283*ФОТ!$D$3,2)</f>
        <v>1730.43</v>
      </c>
      <c r="I283" s="195">
        <f>ROUND(H283*ФОТ!$E$3,1)</f>
        <v>2509.1</v>
      </c>
      <c r="J283" s="195"/>
    </row>
    <row r="284" spans="1:10" x14ac:dyDescent="0.2">
      <c r="A284" s="171"/>
      <c r="B284" s="93" t="s">
        <v>3399</v>
      </c>
      <c r="C284" s="33"/>
      <c r="D284" s="61"/>
      <c r="E284" s="92"/>
      <c r="F284" s="99"/>
      <c r="G284" s="92"/>
      <c r="H284" s="99"/>
      <c r="I284" s="195"/>
      <c r="J284" s="195"/>
    </row>
    <row r="285" spans="1:10" ht="19.5" customHeight="1" x14ac:dyDescent="0.2">
      <c r="A285" s="171" t="s">
        <v>3400</v>
      </c>
      <c r="B285" s="93" t="s">
        <v>3401</v>
      </c>
      <c r="C285" s="33" t="s">
        <v>2219</v>
      </c>
      <c r="D285" s="61" t="s">
        <v>2527</v>
      </c>
      <c r="E285" s="179">
        <f>VLOOKUP(D285,ФОТ!$B$3:$C$107,2,FALSE)</f>
        <v>151.06</v>
      </c>
      <c r="F285" s="99">
        <v>8</v>
      </c>
      <c r="G285" s="92">
        <f>ROUND(E285*F285,2)</f>
        <v>1208.48</v>
      </c>
      <c r="H285" s="99">
        <f>ROUND(G285*ФОТ!$D$3,2)</f>
        <v>3219.39</v>
      </c>
      <c r="I285" s="195">
        <f>ROUND(H285*ФОТ!$E$3,1)</f>
        <v>4668.1000000000004</v>
      </c>
      <c r="J285" s="195"/>
    </row>
    <row r="286" spans="1:10" x14ac:dyDescent="0.2">
      <c r="A286" s="171"/>
      <c r="B286" s="93" t="s">
        <v>3399</v>
      </c>
      <c r="C286" s="33"/>
      <c r="D286" s="61"/>
      <c r="E286" s="92"/>
      <c r="F286" s="172"/>
      <c r="G286" s="92"/>
      <c r="H286" s="99"/>
      <c r="I286" s="195"/>
      <c r="J286" s="195"/>
    </row>
    <row r="287" spans="1:10" ht="19.5" customHeight="1" x14ac:dyDescent="0.2">
      <c r="A287" s="171" t="s">
        <v>3402</v>
      </c>
      <c r="B287" s="93" t="s">
        <v>1149</v>
      </c>
      <c r="C287" s="33"/>
      <c r="D287" s="61"/>
      <c r="E287" s="92"/>
      <c r="F287" s="99"/>
      <c r="G287" s="92"/>
      <c r="H287" s="99"/>
      <c r="I287" s="195"/>
      <c r="J287" s="195"/>
    </row>
    <row r="288" spans="1:10" x14ac:dyDescent="0.2">
      <c r="A288" s="171"/>
      <c r="B288" s="93" t="s">
        <v>1150</v>
      </c>
      <c r="C288" s="33" t="s">
        <v>3415</v>
      </c>
      <c r="D288" s="61" t="s">
        <v>2527</v>
      </c>
      <c r="E288" s="179">
        <f>VLOOKUP(D288,ФОТ!$B$3:$C$107,2,FALSE)</f>
        <v>151.06</v>
      </c>
      <c r="F288" s="99">
        <v>0.49</v>
      </c>
      <c r="G288" s="92">
        <f>ROUND(E288*F288,2)</f>
        <v>74.02</v>
      </c>
      <c r="H288" s="99">
        <f>ROUND(G288*ФОТ!$D$3,2)</f>
        <v>197.19</v>
      </c>
      <c r="I288" s="195">
        <f>ROUND(H288*ФОТ!$E$3,1)</f>
        <v>285.89999999999998</v>
      </c>
      <c r="J288" s="195"/>
    </row>
    <row r="289" spans="1:10" x14ac:dyDescent="0.2">
      <c r="A289" s="171"/>
      <c r="B289" s="93" t="s">
        <v>1151</v>
      </c>
      <c r="C289" s="33" t="s">
        <v>1152</v>
      </c>
      <c r="D289" s="61" t="s">
        <v>2527</v>
      </c>
      <c r="E289" s="179">
        <f>VLOOKUP(D289,ФОТ!$B$3:$C$107,2,FALSE)</f>
        <v>151.06</v>
      </c>
      <c r="F289" s="99">
        <v>1.7</v>
      </c>
      <c r="G289" s="92">
        <f>ROUND(E289*F289,2)</f>
        <v>256.8</v>
      </c>
      <c r="H289" s="99">
        <f>ROUND(G289*ФОТ!$D$3,2)</f>
        <v>684.12</v>
      </c>
      <c r="I289" s="195">
        <f>ROUND(H289*ФОТ!$E$3,1)</f>
        <v>992</v>
      </c>
      <c r="J289" s="195"/>
    </row>
    <row r="290" spans="1:10" x14ac:dyDescent="0.2">
      <c r="A290" s="171"/>
      <c r="B290" s="93" t="s">
        <v>1153</v>
      </c>
      <c r="C290" s="33" t="s">
        <v>1154</v>
      </c>
      <c r="D290" s="61" t="s">
        <v>2527</v>
      </c>
      <c r="E290" s="179">
        <f>VLOOKUP(D290,ФОТ!$B$3:$C$107,2,FALSE)</f>
        <v>151.06</v>
      </c>
      <c r="F290" s="99">
        <v>1.22</v>
      </c>
      <c r="G290" s="92">
        <f>ROUND(E290*F290,2)</f>
        <v>184.29</v>
      </c>
      <c r="H290" s="99">
        <f>ROUND(G290*ФОТ!$D$3,2)</f>
        <v>490.95</v>
      </c>
      <c r="I290" s="195">
        <f>ROUND(H290*ФОТ!$E$3,1)</f>
        <v>711.9</v>
      </c>
      <c r="J290" s="195"/>
    </row>
    <row r="291" spans="1:10" ht="21" customHeight="1" x14ac:dyDescent="0.2">
      <c r="A291" s="171" t="s">
        <v>1155</v>
      </c>
      <c r="B291" s="93" t="s">
        <v>1156</v>
      </c>
      <c r="C291" s="33" t="s">
        <v>3533</v>
      </c>
      <c r="D291" s="61" t="s">
        <v>2527</v>
      </c>
      <c r="E291" s="179">
        <f>VLOOKUP(D291,ФОТ!$B$3:$C$107,2,FALSE)</f>
        <v>151.06</v>
      </c>
      <c r="F291" s="99">
        <v>6.8</v>
      </c>
      <c r="G291" s="92">
        <f>ROUND(E291*F291,2)</f>
        <v>1027.21</v>
      </c>
      <c r="H291" s="99">
        <f>ROUND(G291*ФОТ!$D$3,2)</f>
        <v>2736.49</v>
      </c>
      <c r="I291" s="195">
        <f>ROUND(H291*ФОТ!$E$3,1)</f>
        <v>3967.9</v>
      </c>
      <c r="J291" s="195"/>
    </row>
    <row r="292" spans="1:10" x14ac:dyDescent="0.2">
      <c r="A292" s="171"/>
      <c r="B292" s="93" t="s">
        <v>1157</v>
      </c>
      <c r="C292" s="33"/>
      <c r="D292" s="61"/>
      <c r="E292" s="92"/>
      <c r="F292" s="99"/>
      <c r="G292" s="92"/>
      <c r="H292" s="99"/>
      <c r="I292" s="195"/>
      <c r="J292" s="195"/>
    </row>
    <row r="293" spans="1:10" ht="21.75" customHeight="1" x14ac:dyDescent="0.2">
      <c r="A293" s="171" t="s">
        <v>1158</v>
      </c>
      <c r="B293" s="93" t="s">
        <v>1159</v>
      </c>
      <c r="C293" s="33" t="s">
        <v>2219</v>
      </c>
      <c r="D293" s="61" t="s">
        <v>2527</v>
      </c>
      <c r="E293" s="179">
        <f>VLOOKUP(D293,ФОТ!$B$3:$C$107,2,FALSE)</f>
        <v>151.06</v>
      </c>
      <c r="F293" s="99">
        <v>12.24</v>
      </c>
      <c r="G293" s="92">
        <f>ROUND(E293*F293,2)</f>
        <v>1848.97</v>
      </c>
      <c r="H293" s="99">
        <f>ROUND(G293*ФОТ!$D$3,2)</f>
        <v>4925.66</v>
      </c>
      <c r="I293" s="195">
        <f>ROUND(H293*ФОТ!$E$3,1)</f>
        <v>7142.2</v>
      </c>
      <c r="J293" s="195"/>
    </row>
    <row r="294" spans="1:10" x14ac:dyDescent="0.2">
      <c r="A294" s="171"/>
      <c r="B294" s="93" t="s">
        <v>1160</v>
      </c>
      <c r="C294" s="33"/>
      <c r="D294" s="61"/>
      <c r="E294" s="92"/>
      <c r="F294" s="99"/>
      <c r="G294" s="92"/>
      <c r="H294" s="99"/>
      <c r="I294" s="195"/>
      <c r="J294" s="195"/>
    </row>
    <row r="295" spans="1:10" ht="20.25" customHeight="1" x14ac:dyDescent="0.2">
      <c r="A295" s="171" t="s">
        <v>1161</v>
      </c>
      <c r="B295" s="34" t="s">
        <v>1162</v>
      </c>
      <c r="C295" s="33" t="s">
        <v>2219</v>
      </c>
      <c r="D295" s="61" t="s">
        <v>2527</v>
      </c>
      <c r="E295" s="179">
        <f>VLOOKUP(D295,ФОТ!$B$3:$C$107,2,FALSE)</f>
        <v>151.06</v>
      </c>
      <c r="F295" s="99">
        <v>2</v>
      </c>
      <c r="G295" s="92">
        <f t="shared" ref="G295:G307" si="16">ROUND(E295*F295,2)</f>
        <v>302.12</v>
      </c>
      <c r="H295" s="99">
        <f>ROUND(G295*ФОТ!$D$3,2)</f>
        <v>804.85</v>
      </c>
      <c r="I295" s="195">
        <f>ROUND(H295*ФОТ!$E$3,1)</f>
        <v>1167</v>
      </c>
      <c r="J295" s="195"/>
    </row>
    <row r="296" spans="1:10" ht="21" customHeight="1" x14ac:dyDescent="0.2">
      <c r="A296" s="171" t="s">
        <v>1163</v>
      </c>
      <c r="B296" t="s">
        <v>1164</v>
      </c>
      <c r="C296" s="33" t="s">
        <v>830</v>
      </c>
      <c r="D296" s="61" t="s">
        <v>3715</v>
      </c>
      <c r="E296" s="179">
        <f>VLOOKUP(D296,ФОТ!$B$3:$C$107,2,FALSE)</f>
        <v>128.51</v>
      </c>
      <c r="F296" s="99">
        <v>0.1</v>
      </c>
      <c r="G296" s="92">
        <f t="shared" si="16"/>
        <v>12.85</v>
      </c>
      <c r="H296" s="99">
        <f>ROUND(G296*ФОТ!$D$3,2)</f>
        <v>34.229999999999997</v>
      </c>
      <c r="I296" s="195">
        <f>ROUND(H296*ФОТ!$E$3,1)</f>
        <v>49.6</v>
      </c>
      <c r="J296" s="195">
        <f>ROUND(H296*ФОТ!$F$3,1)</f>
        <v>44.5</v>
      </c>
    </row>
    <row r="297" spans="1:10" ht="20.25" customHeight="1" x14ac:dyDescent="0.2">
      <c r="A297" s="171" t="s">
        <v>1165</v>
      </c>
      <c r="B297" s="101" t="s">
        <v>1166</v>
      </c>
      <c r="C297" s="33" t="s">
        <v>564</v>
      </c>
      <c r="D297" s="61" t="s">
        <v>2525</v>
      </c>
      <c r="E297" s="179">
        <f>VLOOKUP(D297,ФОТ!$B$3:$C$107,2,FALSE)</f>
        <v>131.12</v>
      </c>
      <c r="F297" s="99">
        <v>0.12</v>
      </c>
      <c r="G297" s="92">
        <f t="shared" si="16"/>
        <v>15.73</v>
      </c>
      <c r="H297" s="99">
        <f>ROUND(G297*ФОТ!$D$3,2)</f>
        <v>41.9</v>
      </c>
      <c r="I297" s="195">
        <f>ROUND(H297*ФОТ!$E$3,1)</f>
        <v>60.8</v>
      </c>
      <c r="J297" s="195">
        <f>ROUND(H297*ФОТ!$F$3,1)</f>
        <v>54.5</v>
      </c>
    </row>
    <row r="298" spans="1:10" x14ac:dyDescent="0.2">
      <c r="A298" s="171"/>
      <c r="B298" t="s">
        <v>1167</v>
      </c>
      <c r="C298" s="33"/>
      <c r="D298" s="61" t="s">
        <v>2529</v>
      </c>
      <c r="E298" s="179">
        <f>VLOOKUP(D298,ФОТ!$B$3:$C$107,2,FALSE)</f>
        <v>146.24</v>
      </c>
      <c r="F298" s="99">
        <v>0.2</v>
      </c>
      <c r="G298" s="92">
        <f t="shared" si="16"/>
        <v>29.25</v>
      </c>
      <c r="H298" s="99">
        <f>ROUND(G298*ФОТ!$D$3,2)</f>
        <v>77.92</v>
      </c>
      <c r="I298" s="195">
        <f>ROUND(H298*ФОТ!$E$3,1)</f>
        <v>113</v>
      </c>
      <c r="J298" s="195">
        <f>ROUND(H298*ФОТ!$F$3,1)</f>
        <v>101.3</v>
      </c>
    </row>
    <row r="299" spans="1:10" x14ac:dyDescent="0.2">
      <c r="A299" s="171"/>
      <c r="C299" s="33"/>
      <c r="D299" s="61" t="s">
        <v>3715</v>
      </c>
      <c r="E299" s="179">
        <f>VLOOKUP(D299,ФОТ!$B$3:$C$107,2,FALSE)</f>
        <v>128.51</v>
      </c>
      <c r="F299" s="99">
        <v>0.3</v>
      </c>
      <c r="G299" s="92">
        <f t="shared" si="16"/>
        <v>38.549999999999997</v>
      </c>
      <c r="H299" s="99">
        <f>ROUND(G299*ФОТ!$D$3,2)</f>
        <v>102.7</v>
      </c>
      <c r="I299" s="195">
        <f>ROUND(H299*ФОТ!$E$3,1)</f>
        <v>148.9</v>
      </c>
      <c r="J299" s="195">
        <f>ROUND(H299*ФОТ!$F$3,1)</f>
        <v>133.5</v>
      </c>
    </row>
    <row r="300" spans="1:10" ht="15" x14ac:dyDescent="0.25">
      <c r="A300" s="171"/>
      <c r="C300" s="33"/>
      <c r="D300" s="61"/>
      <c r="E300" s="179"/>
      <c r="F300" s="99"/>
      <c r="G300" s="92"/>
      <c r="H300" s="99"/>
      <c r="I300" s="261">
        <f>I297+I298+I299</f>
        <v>322.7</v>
      </c>
      <c r="J300" s="261">
        <f>J297+J298+J299</f>
        <v>289.3</v>
      </c>
    </row>
    <row r="301" spans="1:10" ht="21.75" customHeight="1" x14ac:dyDescent="0.2">
      <c r="A301" s="171" t="s">
        <v>1168</v>
      </c>
      <c r="B301" t="s">
        <v>1169</v>
      </c>
      <c r="C301" s="33" t="s">
        <v>2219</v>
      </c>
      <c r="D301" s="61" t="s">
        <v>2525</v>
      </c>
      <c r="E301" s="179">
        <f>VLOOKUP(D301,ФОТ!$B$3:$C$107,2,FALSE)</f>
        <v>131.12</v>
      </c>
      <c r="F301" s="99">
        <v>0.35</v>
      </c>
      <c r="G301" s="92">
        <f t="shared" si="16"/>
        <v>45.89</v>
      </c>
      <c r="H301" s="99">
        <f>ROUND(G301*ФОТ!$D$3,2)</f>
        <v>122.25</v>
      </c>
      <c r="I301" s="195">
        <f>ROUND(H301*ФОТ!$E$3,1)</f>
        <v>177.3</v>
      </c>
      <c r="J301" s="195">
        <f>ROUND(H301*ФОТ!$F$3,1)</f>
        <v>158.9</v>
      </c>
    </row>
    <row r="302" spans="1:10" x14ac:dyDescent="0.2">
      <c r="A302" s="171"/>
      <c r="B302" s="31"/>
      <c r="C302" s="33"/>
      <c r="D302" s="61" t="s">
        <v>2529</v>
      </c>
      <c r="E302" s="179">
        <f>VLOOKUP(D302,ФОТ!$B$3:$C$107,2,FALSE)</f>
        <v>146.24</v>
      </c>
      <c r="F302" s="99">
        <v>0.2</v>
      </c>
      <c r="G302" s="92">
        <f t="shared" si="16"/>
        <v>29.25</v>
      </c>
      <c r="H302" s="99">
        <f>ROUND(G302*ФОТ!$D$3,2)</f>
        <v>77.92</v>
      </c>
      <c r="I302" s="195">
        <f>ROUND(H302*ФОТ!$E$3,1)</f>
        <v>113</v>
      </c>
      <c r="J302" s="195">
        <f>ROUND(H302*ФОТ!$F$3,1)</f>
        <v>101.3</v>
      </c>
    </row>
    <row r="303" spans="1:10" x14ac:dyDescent="0.2">
      <c r="A303" s="171"/>
      <c r="B303" s="93"/>
      <c r="C303" s="33"/>
      <c r="D303" s="61" t="s">
        <v>3715</v>
      </c>
      <c r="E303" s="179">
        <f>VLOOKUP(D303,ФОТ!$B$3:$C$107,2,FALSE)</f>
        <v>128.51</v>
      </c>
      <c r="F303" s="99">
        <v>0.35</v>
      </c>
      <c r="G303" s="92">
        <f t="shared" si="16"/>
        <v>44.98</v>
      </c>
      <c r="H303" s="99">
        <f>ROUND(G303*ФОТ!$D$3,2)</f>
        <v>119.83</v>
      </c>
      <c r="I303" s="195">
        <f>ROUND(H303*ФОТ!$E$3,1)</f>
        <v>173.8</v>
      </c>
      <c r="J303" s="195">
        <f>ROUND(H303*ФОТ!$F$3,1)</f>
        <v>155.80000000000001</v>
      </c>
    </row>
    <row r="304" spans="1:10" x14ac:dyDescent="0.2">
      <c r="A304" s="171"/>
      <c r="B304" s="93"/>
      <c r="C304" s="33"/>
      <c r="D304" s="61"/>
      <c r="E304" s="179"/>
      <c r="F304" s="99"/>
      <c r="G304" s="92"/>
      <c r="H304" s="99"/>
      <c r="I304" s="482">
        <f>I301+I302+I303</f>
        <v>464.1</v>
      </c>
      <c r="J304" s="482">
        <f>J301+J302+J303</f>
        <v>416</v>
      </c>
    </row>
    <row r="305" spans="1:10" ht="21.75" customHeight="1" x14ac:dyDescent="0.2">
      <c r="A305" s="171" t="s">
        <v>1170</v>
      </c>
      <c r="B305" s="93" t="s">
        <v>1171</v>
      </c>
      <c r="C305" s="33" t="s">
        <v>3156</v>
      </c>
      <c r="D305" s="61" t="s">
        <v>3715</v>
      </c>
      <c r="E305" s="179">
        <f>VLOOKUP(D305,ФОТ!$B$3:$C$107,2,FALSE)</f>
        <v>128.51</v>
      </c>
      <c r="F305" s="99">
        <v>0.09</v>
      </c>
      <c r="G305" s="92">
        <f t="shared" si="16"/>
        <v>11.57</v>
      </c>
      <c r="H305" s="99">
        <f>ROUND(G305*ФОТ!$D$3,2)</f>
        <v>30.82</v>
      </c>
      <c r="I305" s="195">
        <f>ROUND(H305*ФОТ!$E$3,1)</f>
        <v>44.7</v>
      </c>
      <c r="J305" s="195"/>
    </row>
    <row r="306" spans="1:10" ht="17.25" customHeight="1" x14ac:dyDescent="0.2">
      <c r="A306" s="171" t="s">
        <v>1172</v>
      </c>
      <c r="B306" s="93" t="s">
        <v>1173</v>
      </c>
      <c r="C306" s="33" t="s">
        <v>1544</v>
      </c>
      <c r="D306" s="61" t="s">
        <v>3715</v>
      </c>
      <c r="E306" s="179">
        <f>VLOOKUP(D306,ФОТ!$B$3:$C$107,2,FALSE)</f>
        <v>128.51</v>
      </c>
      <c r="F306" s="99">
        <v>0.1</v>
      </c>
      <c r="G306" s="92">
        <f t="shared" si="16"/>
        <v>12.85</v>
      </c>
      <c r="H306" s="99">
        <f>ROUND(G306*ФОТ!$D$3,2)</f>
        <v>34.229999999999997</v>
      </c>
      <c r="I306" s="195">
        <f>ROUND(H306*ФОТ!$E$3,1)</f>
        <v>49.6</v>
      </c>
      <c r="J306" s="195"/>
    </row>
    <row r="307" spans="1:10" ht="18.75" customHeight="1" x14ac:dyDescent="0.2">
      <c r="A307" s="171" t="s">
        <v>1174</v>
      </c>
      <c r="B307" s="93" t="s">
        <v>1175</v>
      </c>
      <c r="C307" s="33" t="s">
        <v>2219</v>
      </c>
      <c r="D307" s="61" t="s">
        <v>3715</v>
      </c>
      <c r="E307" s="179">
        <f>VLOOKUP(D307,ФОТ!$B$3:$C$107,2,FALSE)</f>
        <v>128.51</v>
      </c>
      <c r="F307" s="99">
        <v>0.18</v>
      </c>
      <c r="G307" s="92">
        <f t="shared" si="16"/>
        <v>23.13</v>
      </c>
      <c r="H307" s="99">
        <f>ROUND(G307*ФОТ!$D$3,2)</f>
        <v>61.62</v>
      </c>
      <c r="I307" s="195">
        <f>ROUND(H307*ФОТ!$E$3,1)</f>
        <v>89.3</v>
      </c>
      <c r="J307" s="195">
        <f>ROUND(H307*ФОТ!$F$3,1)</f>
        <v>80.099999999999994</v>
      </c>
    </row>
    <row r="308" spans="1:10" x14ac:dyDescent="0.2">
      <c r="A308" s="171"/>
      <c r="B308" s="93" t="s">
        <v>3440</v>
      </c>
      <c r="C308" s="33"/>
      <c r="D308" s="61"/>
      <c r="E308" s="92"/>
      <c r="F308" s="99"/>
      <c r="G308" s="92"/>
      <c r="H308" s="99"/>
      <c r="I308" s="195"/>
      <c r="J308" s="195"/>
    </row>
    <row r="309" spans="1:10" ht="20.25" customHeight="1" x14ac:dyDescent="0.2">
      <c r="A309" s="171" t="s">
        <v>1176</v>
      </c>
      <c r="B309" s="93" t="s">
        <v>1177</v>
      </c>
      <c r="C309" s="33" t="s">
        <v>2654</v>
      </c>
      <c r="D309" s="61" t="s">
        <v>3715</v>
      </c>
      <c r="E309" s="179">
        <f>VLOOKUP(D309,ФОТ!$B$3:$C$107,2,FALSE)</f>
        <v>128.51</v>
      </c>
      <c r="F309" s="99">
        <v>2.6</v>
      </c>
      <c r="G309" s="92">
        <f>ROUND(E309*F309,2)</f>
        <v>334.13</v>
      </c>
      <c r="H309" s="99">
        <f>ROUND(G309*ФОТ!$D$3,2)</f>
        <v>890.12</v>
      </c>
      <c r="I309" s="195">
        <f>ROUND(H309*ФОТ!$E$3,1)</f>
        <v>1290.7</v>
      </c>
      <c r="J309" s="195">
        <f>ROUND(H309*ФОТ!$F$3,1)</f>
        <v>1157.2</v>
      </c>
    </row>
    <row r="310" spans="1:10" x14ac:dyDescent="0.2">
      <c r="A310" s="171"/>
      <c r="B310" s="93" t="s">
        <v>1178</v>
      </c>
      <c r="C310" s="33"/>
      <c r="D310" s="61" t="s">
        <v>2525</v>
      </c>
      <c r="E310" s="179">
        <f>VLOOKUP(D310,ФОТ!$B$3:$C$107,2,FALSE)</f>
        <v>131.12</v>
      </c>
      <c r="F310" s="99">
        <v>0.1</v>
      </c>
      <c r="G310" s="92">
        <f>ROUND(E310*F310,2)</f>
        <v>13.11</v>
      </c>
      <c r="H310" s="99">
        <f>ROUND(G310*ФОТ!$D$3,2)</f>
        <v>34.93</v>
      </c>
      <c r="I310" s="195">
        <f>ROUND(H310*ФОТ!$E$3,1)</f>
        <v>50.6</v>
      </c>
      <c r="J310" s="195">
        <f>ROUND(H310*ФОТ!$F$3,1)</f>
        <v>45.4</v>
      </c>
    </row>
    <row r="311" spans="1:10" x14ac:dyDescent="0.2">
      <c r="A311" s="171"/>
      <c r="B311" s="93" t="s">
        <v>1179</v>
      </c>
      <c r="C311" s="33"/>
      <c r="D311" s="61" t="s">
        <v>2529</v>
      </c>
      <c r="E311" s="179">
        <f>VLOOKUP(D311,ФОТ!$B$3:$C$107,2,FALSE)</f>
        <v>146.24</v>
      </c>
      <c r="F311" s="99">
        <v>1</v>
      </c>
      <c r="G311" s="92">
        <f>ROUND(E311*F311,2)</f>
        <v>146.24</v>
      </c>
      <c r="H311" s="99">
        <f>ROUND(G311*ФОТ!$D$3,2)</f>
        <v>389.58</v>
      </c>
      <c r="I311" s="195">
        <f>ROUND(H311*ФОТ!$E$3,1)</f>
        <v>564.9</v>
      </c>
      <c r="J311" s="195">
        <f>ROUND(H311*ФОТ!$F$3,1)</f>
        <v>506.5</v>
      </c>
    </row>
    <row r="312" spans="1:10" ht="15" x14ac:dyDescent="0.25">
      <c r="A312" s="171"/>
      <c r="B312" s="93"/>
      <c r="C312" s="33"/>
      <c r="D312" s="61"/>
      <c r="E312" s="179"/>
      <c r="F312" s="99"/>
      <c r="G312" s="92"/>
      <c r="H312" s="99"/>
      <c r="I312" s="261">
        <f>I309+I310+I311</f>
        <v>1906.2</v>
      </c>
      <c r="J312" s="261">
        <f>J309+J310+J311</f>
        <v>1709.1</v>
      </c>
    </row>
    <row r="313" spans="1:10" ht="7.5" customHeight="1" x14ac:dyDescent="0.2">
      <c r="A313" s="173"/>
      <c r="B313" s="142"/>
      <c r="C313" s="47"/>
      <c r="D313" s="65"/>
      <c r="E313" s="91"/>
      <c r="F313" s="89"/>
      <c r="G313" s="91"/>
      <c r="H313" s="89"/>
      <c r="I313" s="209"/>
      <c r="J313" s="241"/>
    </row>
    <row r="314" spans="1:10" ht="16.5" customHeight="1" x14ac:dyDescent="0.2"/>
  </sheetData>
  <sheetProtection algorithmName="SHA-512" hashValue="Fo+iz5rbG+JcTvMauGoNEZKc+AToP36Mb8kNZNpCvFAiUm+WiLGxJ+9hLQmlquiwYrAZdPbnYfI8AoHk0trhfQ==" saltValue="BGgFRyADpkbEqDEmJmmWgA==" spinCount="100000" sheet="1" formatCells="0" formatColumns="0" formatRows="0" insertColumns="0" insertRows="0" insertHyperlinks="0" deleteColumns="0" deleteRows="0" pivotTables="0"/>
  <phoneticPr fontId="22" type="noConversion"/>
  <printOptions horizontalCentered="1"/>
  <pageMargins left="0.18" right="0.17" top="0.27" bottom="0.16" header="0.23" footer="0.21"/>
  <pageSetup paperSize="9" scale="95" firstPageNumber="113" orientation="landscape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J32"/>
  <sheetViews>
    <sheetView view="pageBreakPreview" zoomScaleSheetLayoutView="100" workbookViewId="0">
      <selection activeCell="N30" sqref="N30"/>
    </sheetView>
  </sheetViews>
  <sheetFormatPr defaultRowHeight="12.75" x14ac:dyDescent="0.2"/>
  <cols>
    <col min="1" max="1" width="7.7109375" customWidth="1"/>
    <col min="2" max="2" width="48.28515625" customWidth="1"/>
    <col min="3" max="3" width="12.28515625" customWidth="1"/>
    <col min="4" max="6" width="11.85546875" customWidth="1"/>
    <col min="7" max="7" width="11.5703125" customWidth="1"/>
    <col min="8" max="8" width="9.7109375" customWidth="1"/>
    <col min="9" max="9" width="10.7109375" customWidth="1"/>
    <col min="10" max="10" width="10.5703125" customWidth="1"/>
  </cols>
  <sheetData>
    <row r="1" spans="1:10" ht="81.75" customHeight="1" x14ac:dyDescent="0.2">
      <c r="A1" s="2" t="s">
        <v>1180</v>
      </c>
      <c r="B1" s="175"/>
      <c r="C1" s="175"/>
      <c r="D1" s="175"/>
      <c r="E1" s="175"/>
      <c r="F1" s="175"/>
      <c r="G1" s="483"/>
      <c r="H1" s="483"/>
      <c r="I1" s="483"/>
      <c r="J1" s="176"/>
    </row>
    <row r="2" spans="1:10" ht="18.75" customHeight="1" x14ac:dyDescent="0.2">
      <c r="A2" s="135"/>
      <c r="B2" s="135"/>
      <c r="C2" s="135"/>
      <c r="D2" s="135"/>
      <c r="E2" s="135"/>
      <c r="F2" s="135"/>
      <c r="G2" s="484"/>
      <c r="H2" s="484"/>
      <c r="I2" s="484"/>
      <c r="J2" s="484"/>
    </row>
    <row r="3" spans="1:10" x14ac:dyDescent="0.2">
      <c r="A3" s="289" t="s">
        <v>3835</v>
      </c>
      <c r="B3" s="290"/>
      <c r="C3" s="186" t="s">
        <v>3836</v>
      </c>
      <c r="D3" s="291" t="s">
        <v>3837</v>
      </c>
      <c r="E3" s="245" t="s">
        <v>484</v>
      </c>
      <c r="F3" s="158" t="s">
        <v>485</v>
      </c>
      <c r="G3" s="245" t="s">
        <v>486</v>
      </c>
      <c r="H3" s="252" t="s">
        <v>487</v>
      </c>
      <c r="I3" s="237" t="s">
        <v>488</v>
      </c>
      <c r="J3" s="238"/>
    </row>
    <row r="4" spans="1:10" x14ac:dyDescent="0.2">
      <c r="A4" s="292" t="s">
        <v>489</v>
      </c>
      <c r="B4" s="160"/>
      <c r="C4" s="293" t="s">
        <v>490</v>
      </c>
      <c r="D4" s="294" t="s">
        <v>491</v>
      </c>
      <c r="E4" s="154" t="s">
        <v>492</v>
      </c>
      <c r="F4" s="62" t="s">
        <v>493</v>
      </c>
      <c r="G4" s="154" t="s">
        <v>494</v>
      </c>
      <c r="H4" s="39" t="s">
        <v>495</v>
      </c>
      <c r="I4" s="239" t="s">
        <v>496</v>
      </c>
      <c r="J4" s="240" t="s">
        <v>497</v>
      </c>
    </row>
    <row r="5" spans="1:10" x14ac:dyDescent="0.2">
      <c r="A5" s="292"/>
      <c r="B5" s="160"/>
      <c r="C5" s="293"/>
      <c r="D5" s="294" t="s">
        <v>498</v>
      </c>
      <c r="E5" s="154" t="s">
        <v>499</v>
      </c>
      <c r="F5" s="62" t="s">
        <v>500</v>
      </c>
      <c r="G5" s="154" t="s">
        <v>501</v>
      </c>
      <c r="H5" s="39" t="s">
        <v>499</v>
      </c>
      <c r="I5" s="202" t="s">
        <v>1633</v>
      </c>
      <c r="J5" s="208" t="s">
        <v>1634</v>
      </c>
    </row>
    <row r="6" spans="1:10" x14ac:dyDescent="0.2">
      <c r="A6" s="295"/>
      <c r="B6" s="296"/>
      <c r="C6" s="71"/>
      <c r="D6" s="297"/>
      <c r="E6" s="247"/>
      <c r="F6" s="49" t="s">
        <v>1635</v>
      </c>
      <c r="G6" s="50" t="s">
        <v>499</v>
      </c>
      <c r="H6" s="298"/>
      <c r="I6" s="241" t="s">
        <v>1637</v>
      </c>
      <c r="J6" s="241" t="s">
        <v>1637</v>
      </c>
    </row>
    <row r="7" spans="1:10" ht="18" customHeight="1" x14ac:dyDescent="0.2">
      <c r="A7" s="370"/>
      <c r="B7" s="135"/>
      <c r="C7" s="221"/>
      <c r="D7" s="485"/>
      <c r="E7" s="219"/>
      <c r="F7" s="220"/>
      <c r="G7" s="486"/>
      <c r="H7" s="484"/>
      <c r="I7" s="268"/>
      <c r="J7" s="269"/>
    </row>
    <row r="8" spans="1:10" ht="18" customHeight="1" x14ac:dyDescent="0.2">
      <c r="A8" s="370" t="s">
        <v>1181</v>
      </c>
      <c r="B8" s="135" t="s">
        <v>1182</v>
      </c>
      <c r="C8" s="221" t="s">
        <v>1183</v>
      </c>
      <c r="D8" s="143" t="s">
        <v>2536</v>
      </c>
      <c r="E8" s="265">
        <f>VLOOKUP(D8,ФОТ!$B$3:$C$105,2,FALSE)</f>
        <v>176.42</v>
      </c>
      <c r="F8" s="262">
        <v>2.4</v>
      </c>
      <c r="G8" s="255">
        <f>ROUND(E8*F8,2)</f>
        <v>423.41</v>
      </c>
      <c r="H8" s="199">
        <f>ROUND(G8*ФОТ!$D$3,2)</f>
        <v>1127.96</v>
      </c>
      <c r="I8" s="195">
        <f>ROUND(H8*ФОТ!$E$3,1)</f>
        <v>1635.5</v>
      </c>
      <c r="J8" s="269"/>
    </row>
    <row r="9" spans="1:10" x14ac:dyDescent="0.2">
      <c r="A9" s="370"/>
      <c r="B9" s="304"/>
      <c r="C9" s="221"/>
      <c r="D9" s="487"/>
      <c r="E9" s="221"/>
      <c r="F9" s="133"/>
      <c r="G9" s="486"/>
      <c r="H9" s="484"/>
      <c r="I9" s="268"/>
      <c r="J9" s="268"/>
    </row>
    <row r="10" spans="1:10" ht="18" customHeight="1" x14ac:dyDescent="0.2">
      <c r="A10" s="370" t="s">
        <v>1184</v>
      </c>
      <c r="B10" s="135" t="s">
        <v>1185</v>
      </c>
      <c r="C10" s="221" t="s">
        <v>2219</v>
      </c>
      <c r="D10" s="143" t="s">
        <v>2536</v>
      </c>
      <c r="E10" s="265">
        <f>VLOOKUP(D10,ФОТ!$B$3:$C$105,2,FALSE)</f>
        <v>176.42</v>
      </c>
      <c r="F10" s="262">
        <v>2.8</v>
      </c>
      <c r="G10" s="255">
        <f>ROUND(E10*F10,2)</f>
        <v>493.98</v>
      </c>
      <c r="H10" s="199">
        <f>ROUND(G10*ФОТ!$D$3,2)</f>
        <v>1315.96</v>
      </c>
      <c r="I10" s="195">
        <f>ROUND(H10*ФОТ!$E$3,1)</f>
        <v>1908.1</v>
      </c>
      <c r="J10" s="269"/>
    </row>
    <row r="11" spans="1:10" x14ac:dyDescent="0.2">
      <c r="A11" s="370"/>
      <c r="B11" s="304"/>
      <c r="C11" s="221"/>
      <c r="D11" s="487"/>
      <c r="E11" s="221"/>
      <c r="F11" s="133"/>
      <c r="G11" s="486"/>
      <c r="H11" s="484"/>
      <c r="I11" s="268"/>
      <c r="J11" s="269"/>
    </row>
    <row r="12" spans="1:10" ht="18" customHeight="1" x14ac:dyDescent="0.2">
      <c r="A12" s="370" t="s">
        <v>1186</v>
      </c>
      <c r="B12" s="304" t="s">
        <v>1187</v>
      </c>
      <c r="C12" s="221" t="s">
        <v>2219</v>
      </c>
      <c r="D12" s="485" t="s">
        <v>1188</v>
      </c>
      <c r="E12" s="265">
        <f>VLOOKUP(D12,ФОТ!$B$3:$C$105,2,FALSE)</f>
        <v>112.32</v>
      </c>
      <c r="F12" s="133">
        <v>3</v>
      </c>
      <c r="G12" s="255">
        <f>ROUND(E12*F12,2)</f>
        <v>336.96</v>
      </c>
      <c r="H12" s="199">
        <f>ROUND(G12*ФОТ!$D$3,2)</f>
        <v>897.66</v>
      </c>
      <c r="I12" s="195">
        <f>ROUND(H12*ФОТ!$E$3,1)</f>
        <v>1301.5999999999999</v>
      </c>
      <c r="J12" s="269"/>
    </row>
    <row r="13" spans="1:10" x14ac:dyDescent="0.2">
      <c r="A13" s="370"/>
      <c r="B13" s="135"/>
      <c r="C13" s="221"/>
      <c r="D13" s="485"/>
      <c r="E13" s="221"/>
      <c r="F13" s="262"/>
      <c r="G13" s="486"/>
      <c r="H13" s="484"/>
      <c r="I13" s="268"/>
      <c r="J13" s="269"/>
    </row>
    <row r="14" spans="1:10" ht="18" customHeight="1" x14ac:dyDescent="0.2">
      <c r="A14" s="370" t="s">
        <v>1189</v>
      </c>
      <c r="B14" s="304" t="s">
        <v>1190</v>
      </c>
      <c r="C14" s="221" t="s">
        <v>2219</v>
      </c>
      <c r="D14" s="485" t="s">
        <v>1188</v>
      </c>
      <c r="E14" s="265">
        <f>VLOOKUP(D14,ФОТ!$B$3:$C$105,2,FALSE)</f>
        <v>112.32</v>
      </c>
      <c r="F14" s="133">
        <v>2.5</v>
      </c>
      <c r="G14" s="255">
        <f>ROUND(E14*F14,2)</f>
        <v>280.8</v>
      </c>
      <c r="H14" s="199">
        <f>ROUND(G14*ФОТ!$D$3,2)</f>
        <v>748.05</v>
      </c>
      <c r="I14" s="195">
        <f>ROUND(H14*ФОТ!$E$3,1)</f>
        <v>1084.7</v>
      </c>
      <c r="J14" s="269"/>
    </row>
    <row r="15" spans="1:10" x14ac:dyDescent="0.2">
      <c r="A15" s="370"/>
      <c r="B15" s="135"/>
      <c r="C15" s="221"/>
      <c r="D15" s="485"/>
      <c r="E15" s="221"/>
      <c r="F15" s="262"/>
      <c r="G15" s="486"/>
      <c r="H15" s="484"/>
      <c r="I15" s="268"/>
      <c r="J15" s="269"/>
    </row>
    <row r="16" spans="1:10" ht="18" customHeight="1" x14ac:dyDescent="0.2">
      <c r="A16" s="370" t="s">
        <v>1191</v>
      </c>
      <c r="B16" s="304" t="s">
        <v>1192</v>
      </c>
      <c r="C16" s="221"/>
      <c r="D16" s="487"/>
      <c r="E16" s="221"/>
      <c r="F16" s="133"/>
      <c r="G16" s="486"/>
      <c r="H16" s="484"/>
      <c r="I16" s="268"/>
      <c r="J16" s="269"/>
    </row>
    <row r="17" spans="1:10" x14ac:dyDescent="0.2">
      <c r="A17" s="370"/>
      <c r="B17" s="135" t="s">
        <v>1193</v>
      </c>
      <c r="C17" s="221" t="s">
        <v>2219</v>
      </c>
      <c r="D17" s="485" t="s">
        <v>1188</v>
      </c>
      <c r="E17" s="265">
        <f>VLOOKUP(D17,ФОТ!$B$3:$C$105,2,FALSE)</f>
        <v>112.32</v>
      </c>
      <c r="F17" s="220">
        <v>1</v>
      </c>
      <c r="G17" s="255">
        <f>ROUND(E17*F17,2)</f>
        <v>112.32</v>
      </c>
      <c r="H17" s="199">
        <f>ROUND(G17*ФОТ!$D$3,2)</f>
        <v>299.22000000000003</v>
      </c>
      <c r="I17" s="195">
        <f>ROUND(H17*ФОТ!$E$3,1)</f>
        <v>433.9</v>
      </c>
      <c r="J17" s="269"/>
    </row>
    <row r="18" spans="1:10" x14ac:dyDescent="0.2">
      <c r="A18" s="370"/>
      <c r="B18" s="135"/>
      <c r="C18" s="221"/>
      <c r="D18" s="485"/>
      <c r="E18" s="221"/>
      <c r="F18" s="262"/>
      <c r="G18" s="486"/>
      <c r="H18" s="484"/>
      <c r="I18" s="268"/>
      <c r="J18" s="269"/>
    </row>
    <row r="19" spans="1:10" ht="18" customHeight="1" x14ac:dyDescent="0.2">
      <c r="A19" s="370" t="s">
        <v>1194</v>
      </c>
      <c r="B19" s="304" t="s">
        <v>1195</v>
      </c>
      <c r="C19" s="221"/>
      <c r="D19" s="487"/>
      <c r="E19" s="221"/>
      <c r="F19" s="133"/>
      <c r="G19" s="486"/>
      <c r="H19" s="484"/>
      <c r="I19" s="268"/>
      <c r="J19" s="268"/>
    </row>
    <row r="20" spans="1:10" x14ac:dyDescent="0.2">
      <c r="A20" s="370"/>
      <c r="B20" s="135" t="s">
        <v>1196</v>
      </c>
      <c r="C20" s="221" t="s">
        <v>2219</v>
      </c>
      <c r="D20" s="143" t="s">
        <v>2536</v>
      </c>
      <c r="E20" s="265">
        <f>VLOOKUP(D20,ФОТ!$B$3:$C$105,2,FALSE)</f>
        <v>176.42</v>
      </c>
      <c r="F20" s="262">
        <v>1.24</v>
      </c>
      <c r="G20" s="255">
        <f>ROUND(E20*F20,2)</f>
        <v>218.76</v>
      </c>
      <c r="H20" s="199">
        <f>ROUND(G20*ФОТ!$D$3,2)</f>
        <v>582.78</v>
      </c>
      <c r="I20" s="195">
        <f>ROUND(H20*ФОТ!$E$3,1)</f>
        <v>845</v>
      </c>
      <c r="J20" s="269"/>
    </row>
    <row r="21" spans="1:10" x14ac:dyDescent="0.2">
      <c r="A21" s="370"/>
      <c r="B21" s="135"/>
      <c r="C21" s="221"/>
      <c r="D21" s="485"/>
      <c r="E21" s="221"/>
      <c r="F21" s="220"/>
      <c r="G21" s="486"/>
      <c r="H21" s="484"/>
      <c r="I21" s="268"/>
      <c r="J21" s="269"/>
    </row>
    <row r="22" spans="1:10" ht="18" customHeight="1" x14ac:dyDescent="0.2">
      <c r="A22" s="370" t="s">
        <v>1197</v>
      </c>
      <c r="B22" s="135" t="s">
        <v>1198</v>
      </c>
      <c r="C22" s="221"/>
      <c r="D22" s="485"/>
      <c r="E22" s="221"/>
      <c r="F22" s="262"/>
      <c r="G22" s="486"/>
      <c r="H22" s="484"/>
      <c r="I22" s="268"/>
      <c r="J22" s="269"/>
    </row>
    <row r="23" spans="1:10" x14ac:dyDescent="0.2">
      <c r="A23" s="370"/>
      <c r="B23" s="135" t="s">
        <v>1199</v>
      </c>
      <c r="C23" s="221" t="s">
        <v>2219</v>
      </c>
      <c r="D23" s="143" t="s">
        <v>2536</v>
      </c>
      <c r="E23" s="265">
        <f>VLOOKUP(D23,ФОТ!$B$3:$C$105,2,FALSE)</f>
        <v>176.42</v>
      </c>
      <c r="F23" s="220">
        <v>1</v>
      </c>
      <c r="G23" s="255">
        <f>ROUND(E23*F23,2)</f>
        <v>176.42</v>
      </c>
      <c r="H23" s="199">
        <f>ROUND(G23*ФОТ!$D$3,2)</f>
        <v>469.98</v>
      </c>
      <c r="I23" s="195">
        <f>ROUND(H23*ФОТ!$E$3,1)</f>
        <v>681.5</v>
      </c>
      <c r="J23" s="268"/>
    </row>
    <row r="24" spans="1:10" x14ac:dyDescent="0.2">
      <c r="A24" s="370"/>
      <c r="B24" s="135"/>
      <c r="C24" s="221"/>
      <c r="D24" s="485"/>
      <c r="E24" s="221"/>
      <c r="F24" s="262"/>
      <c r="G24" s="486"/>
      <c r="H24" s="484"/>
      <c r="I24" s="268"/>
      <c r="J24" s="269"/>
    </row>
    <row r="25" spans="1:10" ht="18" customHeight="1" x14ac:dyDescent="0.2">
      <c r="A25" s="370" t="s">
        <v>1200</v>
      </c>
      <c r="B25" s="304" t="s">
        <v>1201</v>
      </c>
      <c r="C25" s="221" t="s">
        <v>2219</v>
      </c>
      <c r="D25" s="485" t="s">
        <v>1188</v>
      </c>
      <c r="E25" s="265">
        <f>VLOOKUP(D25,ФОТ!$B$3:$C$105,2,FALSE)</f>
        <v>112.32</v>
      </c>
      <c r="F25" s="133">
        <v>2</v>
      </c>
      <c r="G25" s="255">
        <f>ROUND(E25*F25,2)</f>
        <v>224.64</v>
      </c>
      <c r="H25" s="199">
        <f>ROUND(G25*ФОТ!$D$3,2)</f>
        <v>598.44000000000005</v>
      </c>
      <c r="I25" s="195">
        <f>ROUND(H25*ФОТ!$E$3,1)</f>
        <v>867.7</v>
      </c>
      <c r="J25" s="269"/>
    </row>
    <row r="26" spans="1:10" x14ac:dyDescent="0.2">
      <c r="A26" s="370"/>
      <c r="B26" s="135"/>
      <c r="C26" s="221"/>
      <c r="D26" s="485"/>
      <c r="E26" s="221"/>
      <c r="F26" s="262"/>
      <c r="G26" s="486"/>
      <c r="H26" s="484"/>
      <c r="I26" s="268"/>
      <c r="J26" s="268"/>
    </row>
    <row r="27" spans="1:10" ht="18" customHeight="1" x14ac:dyDescent="0.2">
      <c r="A27" s="370" t="s">
        <v>1202</v>
      </c>
      <c r="B27" s="304" t="s">
        <v>3448</v>
      </c>
      <c r="C27" s="221"/>
      <c r="D27" s="487"/>
      <c r="E27" s="221"/>
      <c r="F27" s="133"/>
      <c r="G27" s="486"/>
      <c r="H27" s="484"/>
      <c r="I27" s="268"/>
      <c r="J27" s="269"/>
    </row>
    <row r="28" spans="1:10" x14ac:dyDescent="0.2">
      <c r="A28" s="370"/>
      <c r="B28" s="304" t="s">
        <v>3449</v>
      </c>
      <c r="C28" s="221" t="s">
        <v>2219</v>
      </c>
      <c r="D28" s="485" t="s">
        <v>1188</v>
      </c>
      <c r="E28" s="265">
        <f>VLOOKUP(D28,ФОТ!$B$3:$C$105,2,FALSE)</f>
        <v>112.32</v>
      </c>
      <c r="F28" s="133">
        <v>3.88</v>
      </c>
      <c r="G28" s="255">
        <f>ROUND(E28*F28,2)</f>
        <v>435.8</v>
      </c>
      <c r="H28" s="199">
        <f>ROUND(G28*ФОТ!$D$3,2)</f>
        <v>1160.97</v>
      </c>
      <c r="I28" s="195">
        <f>ROUND(H28*ФОТ!$E$3,1)</f>
        <v>1683.4</v>
      </c>
      <c r="J28" s="269"/>
    </row>
    <row r="29" spans="1:10" x14ac:dyDescent="0.2">
      <c r="A29" s="370"/>
      <c r="B29" s="135"/>
      <c r="C29" s="221"/>
      <c r="D29" s="485"/>
      <c r="E29" s="221"/>
      <c r="F29" s="262"/>
      <c r="G29" s="486"/>
      <c r="H29" s="484"/>
      <c r="I29" s="268"/>
      <c r="J29" s="269"/>
    </row>
    <row r="30" spans="1:10" ht="18" customHeight="1" x14ac:dyDescent="0.2">
      <c r="A30" s="370" t="s">
        <v>3450</v>
      </c>
      <c r="B30" s="304" t="s">
        <v>3451</v>
      </c>
      <c r="C30" s="221"/>
      <c r="D30" s="487"/>
      <c r="E30" s="221"/>
      <c r="F30" s="133"/>
      <c r="G30" s="486"/>
      <c r="H30" s="484"/>
      <c r="I30" s="268"/>
      <c r="J30" s="269"/>
    </row>
    <row r="31" spans="1:10" x14ac:dyDescent="0.2">
      <c r="A31" s="370"/>
      <c r="B31" s="135" t="s">
        <v>3452</v>
      </c>
      <c r="C31" s="221" t="s">
        <v>2219</v>
      </c>
      <c r="D31" s="487" t="s">
        <v>1188</v>
      </c>
      <c r="E31" s="265">
        <f>VLOOKUP(D31,ФОТ!$B$3:$C$105,2,FALSE)</f>
        <v>112.32</v>
      </c>
      <c r="F31" s="133">
        <v>0.5</v>
      </c>
      <c r="G31" s="255">
        <f>ROUND(E31*F31,2)</f>
        <v>56.16</v>
      </c>
      <c r="H31" s="199">
        <f>ROUND(G31*ФОТ!$D$3,2)</f>
        <v>149.61000000000001</v>
      </c>
      <c r="I31" s="195">
        <f>ROUND(H31*ФОТ!$E$3,1)</f>
        <v>216.9</v>
      </c>
      <c r="J31" s="269"/>
    </row>
    <row r="32" spans="1:10" x14ac:dyDescent="0.2">
      <c r="A32" s="488"/>
      <c r="B32" s="313"/>
      <c r="C32" s="222"/>
      <c r="D32" s="489"/>
      <c r="E32" s="222"/>
      <c r="F32" s="267"/>
      <c r="G32" s="490"/>
      <c r="H32" s="491"/>
      <c r="I32" s="492"/>
      <c r="J32" s="493"/>
    </row>
  </sheetData>
  <sheetProtection algorithmName="SHA-512" hashValue="3Fcgj0SoglYsFfbxaVaMkCKG2D8bdueFKwOB7/DL4HsNAZcUJOSfS6bohlBMLgpYRnSADtYRW4/a5CTL5O40yQ==" saltValue="sUl4XFKD24Hperzd/ULTFQ==" spinCount="100000" sheet="1" formatCells="0" formatColumns="0" formatRows="0" insertColumns="0" insertRows="0" insertHyperlinks="0" deleteColumns="0" deleteRows="0" pivotTables="0"/>
  <phoneticPr fontId="22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95" firstPageNumber="123" orientation="landscape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8"/>
  <sheetViews>
    <sheetView workbookViewId="0">
      <selection activeCell="N30" sqref="N30"/>
    </sheetView>
  </sheetViews>
  <sheetFormatPr defaultRowHeight="12.75" x14ac:dyDescent="0.2"/>
  <cols>
    <col min="1" max="1" width="7.140625" customWidth="1"/>
    <col min="2" max="2" width="48.85546875" customWidth="1"/>
    <col min="3" max="3" width="13.140625" customWidth="1"/>
    <col min="4" max="4" width="10.42578125" customWidth="1"/>
    <col min="5" max="5" width="12" customWidth="1"/>
    <col min="6" max="6" width="10.28515625" customWidth="1"/>
    <col min="7" max="7" width="10.140625" customWidth="1"/>
    <col min="8" max="8" width="15" customWidth="1"/>
    <col min="9" max="9" width="10.42578125" customWidth="1"/>
    <col min="10" max="10" width="12" customWidth="1"/>
  </cols>
  <sheetData>
    <row r="1" spans="1:10" ht="25.5" customHeight="1" x14ac:dyDescent="0.2">
      <c r="A1" s="1" t="s">
        <v>2848</v>
      </c>
      <c r="B1" s="104"/>
      <c r="C1" s="104"/>
      <c r="D1" s="104"/>
      <c r="E1" s="175"/>
      <c r="F1" s="175"/>
      <c r="G1" s="105"/>
      <c r="H1" s="105"/>
      <c r="I1" s="105"/>
      <c r="J1" s="105"/>
    </row>
    <row r="2" spans="1:10" x14ac:dyDescent="0.2">
      <c r="A2" s="64"/>
      <c r="B2" s="64"/>
      <c r="C2" s="64"/>
      <c r="D2" s="64"/>
      <c r="E2" s="135"/>
      <c r="F2" s="135"/>
      <c r="G2" s="131"/>
      <c r="H2" s="131"/>
      <c r="I2" s="131"/>
      <c r="J2" s="108"/>
    </row>
    <row r="3" spans="1:10" x14ac:dyDescent="0.2">
      <c r="A3" s="7" t="s">
        <v>3835</v>
      </c>
      <c r="B3" s="8"/>
      <c r="C3" s="9" t="s">
        <v>3836</v>
      </c>
      <c r="D3" s="10" t="s">
        <v>3837</v>
      </c>
      <c r="E3" s="11" t="s">
        <v>484</v>
      </c>
      <c r="F3" s="12" t="s">
        <v>485</v>
      </c>
      <c r="G3" s="11" t="s">
        <v>486</v>
      </c>
      <c r="H3" s="13" t="s">
        <v>487</v>
      </c>
      <c r="I3" s="229" t="s">
        <v>488</v>
      </c>
      <c r="J3" s="230"/>
    </row>
    <row r="4" spans="1:10" x14ac:dyDescent="0.2">
      <c r="A4" s="14" t="s">
        <v>489</v>
      </c>
      <c r="B4" s="15"/>
      <c r="C4" s="16" t="s">
        <v>490</v>
      </c>
      <c r="D4" s="17" t="s">
        <v>491</v>
      </c>
      <c r="E4" s="18" t="s">
        <v>492</v>
      </c>
      <c r="F4" s="19" t="s">
        <v>493</v>
      </c>
      <c r="G4" s="18" t="s">
        <v>494</v>
      </c>
      <c r="H4" s="20" t="s">
        <v>495</v>
      </c>
      <c r="I4" s="231" t="s">
        <v>496</v>
      </c>
      <c r="J4" s="232" t="s">
        <v>497</v>
      </c>
    </row>
    <row r="5" spans="1:10" x14ac:dyDescent="0.2">
      <c r="A5" s="14"/>
      <c r="B5" s="15"/>
      <c r="C5" s="16"/>
      <c r="D5" s="17" t="s">
        <v>498</v>
      </c>
      <c r="E5" s="18" t="s">
        <v>499</v>
      </c>
      <c r="F5" s="19" t="s">
        <v>500</v>
      </c>
      <c r="G5" s="18" t="s">
        <v>501</v>
      </c>
      <c r="H5" s="20" t="s">
        <v>499</v>
      </c>
      <c r="I5" s="190" t="s">
        <v>1633</v>
      </c>
      <c r="J5" s="211" t="s">
        <v>1634</v>
      </c>
    </row>
    <row r="6" spans="1:10" x14ac:dyDescent="0.2">
      <c r="A6" s="21"/>
      <c r="B6" s="22"/>
      <c r="C6" s="23"/>
      <c r="D6" s="24"/>
      <c r="E6" s="25"/>
      <c r="F6" s="26" t="s">
        <v>1635</v>
      </c>
      <c r="G6" s="27" t="s">
        <v>499</v>
      </c>
      <c r="H6" s="28"/>
      <c r="I6" s="241" t="s">
        <v>1637</v>
      </c>
      <c r="J6" s="233" t="s">
        <v>1637</v>
      </c>
    </row>
    <row r="7" spans="1:10" x14ac:dyDescent="0.2">
      <c r="A7" s="112"/>
      <c r="B7" s="64"/>
      <c r="C7" s="19"/>
      <c r="D7" s="120"/>
      <c r="E7" s="221"/>
      <c r="F7" s="220"/>
      <c r="G7" s="19"/>
      <c r="H7" s="123"/>
      <c r="I7" s="189"/>
      <c r="J7" s="269"/>
    </row>
    <row r="8" spans="1:10" x14ac:dyDescent="0.2">
      <c r="A8" s="112" t="s">
        <v>2849</v>
      </c>
      <c r="B8" s="64" t="s">
        <v>2850</v>
      </c>
      <c r="C8" s="19"/>
      <c r="D8" s="120"/>
      <c r="E8" s="221"/>
      <c r="F8" s="262"/>
      <c r="G8" s="19"/>
      <c r="H8" s="123"/>
      <c r="I8" s="189"/>
      <c r="J8" s="269"/>
    </row>
    <row r="9" spans="1:10" x14ac:dyDescent="0.2">
      <c r="A9" s="112"/>
      <c r="B9" s="64" t="s">
        <v>2851</v>
      </c>
      <c r="C9" s="19" t="s">
        <v>3533</v>
      </c>
      <c r="D9" s="76" t="s">
        <v>2536</v>
      </c>
      <c r="E9" s="265">
        <f>VLOOKUP(D9,ФОТ!$B$3:$C$105,2,FALSE)</f>
        <v>176.42</v>
      </c>
      <c r="F9" s="133">
        <v>0.5</v>
      </c>
      <c r="G9" s="92">
        <f>ROUND(E9*F9,2)</f>
        <v>88.21</v>
      </c>
      <c r="H9" s="99">
        <f>ROUND(G9*ФОТ!$D$3,2)</f>
        <v>234.99</v>
      </c>
      <c r="I9" s="195">
        <f>ROUND(H9*ФОТ!$E$3,1)</f>
        <v>340.7</v>
      </c>
      <c r="J9" s="269"/>
    </row>
    <row r="10" spans="1:10" x14ac:dyDescent="0.2">
      <c r="A10" s="112"/>
      <c r="B10" s="64"/>
      <c r="C10" s="19"/>
      <c r="D10" s="120"/>
      <c r="E10" s="221"/>
      <c r="F10" s="262"/>
      <c r="G10" s="121"/>
      <c r="H10" s="107"/>
      <c r="I10" s="268"/>
      <c r="J10" s="269"/>
    </row>
    <row r="11" spans="1:10" x14ac:dyDescent="0.2">
      <c r="A11" s="112" t="s">
        <v>2852</v>
      </c>
      <c r="B11" s="108" t="s">
        <v>2853</v>
      </c>
      <c r="C11" s="19"/>
      <c r="D11" s="126"/>
      <c r="E11" s="221"/>
      <c r="F11" s="133"/>
      <c r="G11" s="121"/>
      <c r="H11" s="107"/>
      <c r="I11" s="268"/>
      <c r="J11" s="269"/>
    </row>
    <row r="12" spans="1:10" x14ac:dyDescent="0.2">
      <c r="A12" s="112"/>
      <c r="B12" s="64" t="s">
        <v>2854</v>
      </c>
      <c r="C12" s="19" t="s">
        <v>2219</v>
      </c>
      <c r="D12" s="76" t="s">
        <v>2536</v>
      </c>
      <c r="E12" s="265">
        <f>VLOOKUP(D12,ФОТ!$B$3:$C$105,2,FALSE)</f>
        <v>176.42</v>
      </c>
      <c r="F12" s="262">
        <v>0.75</v>
      </c>
      <c r="G12" s="92">
        <f>ROUND(E12*F12,2)</f>
        <v>132.32</v>
      </c>
      <c r="H12" s="99">
        <f>ROUND(G12*ФОТ!$D$3,2)</f>
        <v>352.5</v>
      </c>
      <c r="I12" s="195">
        <f>ROUND(H12*ФОТ!$E$3,1)</f>
        <v>511.1</v>
      </c>
      <c r="J12" s="268"/>
    </row>
    <row r="13" spans="1:10" x14ac:dyDescent="0.2">
      <c r="A13" s="112"/>
      <c r="B13" s="108"/>
      <c r="C13" s="19"/>
      <c r="D13" s="126"/>
      <c r="E13" s="221"/>
      <c r="F13" s="133"/>
      <c r="G13" s="19"/>
      <c r="H13" s="123"/>
      <c r="I13" s="189"/>
      <c r="J13" s="269"/>
    </row>
    <row r="14" spans="1:10" x14ac:dyDescent="0.2">
      <c r="A14" s="112" t="s">
        <v>2855</v>
      </c>
      <c r="B14" s="64" t="s">
        <v>2856</v>
      </c>
      <c r="C14" s="19"/>
      <c r="D14" s="120"/>
      <c r="E14" s="221"/>
      <c r="F14" s="262"/>
      <c r="G14" s="19"/>
      <c r="H14" s="123"/>
      <c r="I14" s="189"/>
      <c r="J14" s="269"/>
    </row>
    <row r="15" spans="1:10" x14ac:dyDescent="0.2">
      <c r="A15" s="112"/>
      <c r="B15" s="108" t="s">
        <v>2857</v>
      </c>
      <c r="C15" s="19" t="s">
        <v>2858</v>
      </c>
      <c r="D15" s="76" t="s">
        <v>2536</v>
      </c>
      <c r="E15" s="265">
        <f>VLOOKUP(D15,ФОТ!$B$3:$C$105,2,FALSE)</f>
        <v>176.42</v>
      </c>
      <c r="F15" s="133">
        <v>3</v>
      </c>
      <c r="G15" s="92">
        <f>ROUND(E15*F15,2)</f>
        <v>529.26</v>
      </c>
      <c r="H15" s="99">
        <f>ROUND(G15*ФОТ!$D$3,2)</f>
        <v>1409.95</v>
      </c>
      <c r="I15" s="195">
        <f>ROUND(H15*ФОТ!$E$3,1)</f>
        <v>2044.4</v>
      </c>
      <c r="J15" s="269"/>
    </row>
    <row r="16" spans="1:10" x14ac:dyDescent="0.2">
      <c r="A16" s="112"/>
      <c r="B16" s="108"/>
      <c r="C16" s="19"/>
      <c r="D16" s="120"/>
      <c r="E16" s="221"/>
      <c r="F16" s="133"/>
      <c r="G16" s="121"/>
      <c r="H16" s="107"/>
      <c r="I16" s="268"/>
      <c r="J16" s="269"/>
    </row>
    <row r="17" spans="1:10" x14ac:dyDescent="0.2">
      <c r="A17" s="112" t="s">
        <v>2859</v>
      </c>
      <c r="B17" s="108" t="s">
        <v>2860</v>
      </c>
      <c r="C17" s="19" t="s">
        <v>2219</v>
      </c>
      <c r="D17" s="76" t="s">
        <v>2536</v>
      </c>
      <c r="E17" s="265">
        <f>VLOOKUP(D17,ФОТ!$B$3:$C$105,2,FALSE)</f>
        <v>176.42</v>
      </c>
      <c r="F17" s="133">
        <v>5</v>
      </c>
      <c r="G17" s="92">
        <f>ROUND(E17*F17,2)</f>
        <v>882.1</v>
      </c>
      <c r="H17" s="99">
        <f>ROUND(G17*ФОТ!$D$3,2)</f>
        <v>2349.91</v>
      </c>
      <c r="I17" s="195">
        <f>ROUND(H17*ФОТ!$E$3,1)</f>
        <v>3407.4</v>
      </c>
      <c r="J17" s="268"/>
    </row>
    <row r="18" spans="1:10" x14ac:dyDescent="0.2">
      <c r="A18" s="127"/>
      <c r="B18" s="128"/>
      <c r="C18" s="26"/>
      <c r="D18" s="174"/>
      <c r="E18" s="222"/>
      <c r="F18" s="267"/>
      <c r="G18" s="29"/>
      <c r="H18" s="27"/>
      <c r="I18" s="193"/>
      <c r="J18" s="492"/>
    </row>
  </sheetData>
  <sheetProtection algorithmName="SHA-512" hashValue="KgNOv7hKUJac52czNo9zh9Dvkp5lcWdNQbUMK+KJSsrlK5HnZtH72Fih0vUVnXnUn4w/YShcpbm6ilwftGX/bA==" saltValue="jxlQV2cBf7/BuIZx93brUw==" spinCount="100000" sheet="1" formatCells="0" formatColumns="0" formatRows="0" insertColumns="0" insertRows="0" insertHyperlinks="0" deleteColumns="0" deleteRows="0" pivotTables="0"/>
  <phoneticPr fontId="22" type="noConversion"/>
  <printOptions horizontalCentered="1"/>
  <pageMargins left="0.17" right="0.19685039370078741" top="0.98425196850393704" bottom="0.98425196850393704" header="0.31496062992125984" footer="0.31496062992125984"/>
  <pageSetup paperSize="9" scale="95" firstPageNumber="125" orientation="landscape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J54"/>
  <sheetViews>
    <sheetView workbookViewId="0">
      <selection activeCell="N30" sqref="N30"/>
    </sheetView>
  </sheetViews>
  <sheetFormatPr defaultColWidth="9.140625" defaultRowHeight="12.75" x14ac:dyDescent="0.2"/>
  <cols>
    <col min="1" max="1" width="7.5703125" style="64" customWidth="1"/>
    <col min="2" max="2" width="58.28515625" style="64" customWidth="1"/>
    <col min="3" max="3" width="10.5703125" style="64" customWidth="1"/>
    <col min="4" max="4" width="10" style="64" customWidth="1"/>
    <col min="5" max="5" width="9.7109375" style="135" customWidth="1"/>
    <col min="6" max="6" width="10.85546875" style="135" customWidth="1"/>
    <col min="7" max="7" width="10.5703125" style="64" customWidth="1"/>
    <col min="8" max="8" width="12.7109375" style="64" customWidth="1"/>
    <col min="9" max="9" width="10.140625" style="64" customWidth="1"/>
    <col min="10" max="10" width="11.42578125" style="64" customWidth="1"/>
    <col min="11" max="16384" width="9.140625" style="64"/>
  </cols>
  <sheetData>
    <row r="1" spans="1:10" ht="42.75" customHeight="1" x14ac:dyDescent="0.2">
      <c r="A1" s="130"/>
      <c r="B1" s="108"/>
      <c r="C1" s="131"/>
      <c r="D1" s="131"/>
      <c r="E1" s="132"/>
      <c r="F1" s="133"/>
      <c r="G1" s="134"/>
      <c r="H1" s="134"/>
      <c r="I1" s="134"/>
      <c r="J1" s="134"/>
    </row>
    <row r="2" spans="1:10" x14ac:dyDescent="0.2">
      <c r="A2" s="168" t="s">
        <v>2861</v>
      </c>
      <c r="B2" s="169"/>
      <c r="C2" s="106"/>
      <c r="D2" s="106"/>
      <c r="E2" s="176"/>
      <c r="F2" s="177"/>
      <c r="G2" s="178"/>
      <c r="H2" s="178"/>
      <c r="I2" s="178"/>
      <c r="J2" s="178"/>
    </row>
    <row r="3" spans="1:10" ht="2.25" customHeight="1" x14ac:dyDescent="0.2">
      <c r="A3" s="106"/>
      <c r="B3" s="106"/>
      <c r="C3" s="106"/>
      <c r="D3" s="106"/>
      <c r="E3" s="176"/>
      <c r="F3" s="177"/>
      <c r="G3" s="178"/>
      <c r="H3" s="178"/>
      <c r="I3" s="178"/>
      <c r="J3" s="178"/>
    </row>
    <row r="4" spans="1:10" ht="15.75" customHeight="1" x14ac:dyDescent="0.2">
      <c r="A4" s="7" t="s">
        <v>3835</v>
      </c>
      <c r="B4" s="8"/>
      <c r="C4" s="9" t="s">
        <v>3836</v>
      </c>
      <c r="D4" s="10" t="s">
        <v>3837</v>
      </c>
      <c r="E4" s="11" t="s">
        <v>484</v>
      </c>
      <c r="F4" s="109" t="s">
        <v>485</v>
      </c>
      <c r="G4" s="11" t="s">
        <v>486</v>
      </c>
      <c r="H4" s="13" t="s">
        <v>487</v>
      </c>
      <c r="I4" s="229" t="s">
        <v>2862</v>
      </c>
      <c r="J4" s="230"/>
    </row>
    <row r="5" spans="1:10" x14ac:dyDescent="0.2">
      <c r="A5" s="14" t="s">
        <v>489</v>
      </c>
      <c r="B5" s="15"/>
      <c r="C5" s="16" t="s">
        <v>490</v>
      </c>
      <c r="D5" s="17" t="s">
        <v>491</v>
      </c>
      <c r="E5" s="18" t="s">
        <v>492</v>
      </c>
      <c r="F5" s="110" t="s">
        <v>493</v>
      </c>
      <c r="G5" s="18" t="s">
        <v>494</v>
      </c>
      <c r="H5" s="20" t="s">
        <v>495</v>
      </c>
      <c r="I5" s="231" t="s">
        <v>496</v>
      </c>
      <c r="J5" s="232" t="s">
        <v>497</v>
      </c>
    </row>
    <row r="6" spans="1:10" x14ac:dyDescent="0.2">
      <c r="A6" s="14"/>
      <c r="B6" s="15"/>
      <c r="C6" s="16"/>
      <c r="D6" s="17" t="s">
        <v>498</v>
      </c>
      <c r="E6" s="18" t="s">
        <v>499</v>
      </c>
      <c r="F6" s="110" t="s">
        <v>500</v>
      </c>
      <c r="G6" s="18" t="s">
        <v>501</v>
      </c>
      <c r="H6" s="20" t="s">
        <v>499</v>
      </c>
      <c r="I6" s="190" t="s">
        <v>1633</v>
      </c>
      <c r="J6" s="211" t="s">
        <v>1634</v>
      </c>
    </row>
    <row r="7" spans="1:10" x14ac:dyDescent="0.2">
      <c r="A7" s="21"/>
      <c r="B7" s="22"/>
      <c r="C7" s="23"/>
      <c r="D7" s="24"/>
      <c r="E7" s="25"/>
      <c r="F7" s="111" t="s">
        <v>1635</v>
      </c>
      <c r="G7" s="27" t="s">
        <v>499</v>
      </c>
      <c r="H7" s="28"/>
      <c r="I7" s="241" t="s">
        <v>1637</v>
      </c>
      <c r="J7" s="233" t="s">
        <v>1637</v>
      </c>
    </row>
    <row r="8" spans="1:10" x14ac:dyDescent="0.2">
      <c r="A8" s="112"/>
      <c r="C8" s="19"/>
      <c r="D8" s="120"/>
      <c r="E8" s="221"/>
      <c r="F8" s="220"/>
      <c r="G8" s="121"/>
      <c r="H8" s="107"/>
      <c r="I8" s="268"/>
      <c r="J8" s="269"/>
    </row>
    <row r="9" spans="1:10" ht="12.75" customHeight="1" x14ac:dyDescent="0.2">
      <c r="A9" s="144" t="s">
        <v>2863</v>
      </c>
      <c r="B9" s="64" t="s">
        <v>2864</v>
      </c>
      <c r="C9" s="19" t="s">
        <v>2865</v>
      </c>
      <c r="D9" s="76" t="s">
        <v>2536</v>
      </c>
      <c r="E9" s="265">
        <f>VLOOKUP(D9,ФОТ!$B$3:$C$105,2,FALSE)</f>
        <v>176.42</v>
      </c>
      <c r="F9" s="262">
        <v>5</v>
      </c>
      <c r="G9" s="92">
        <f>ROUND(E9*F9,2)</f>
        <v>882.1</v>
      </c>
      <c r="H9" s="99">
        <f>ROUND(G9*ФОТ!$D$3,2)</f>
        <v>2349.91</v>
      </c>
      <c r="I9" s="195">
        <f>ROUND(H9*ФОТ!$E$3,1)</f>
        <v>3407.4</v>
      </c>
      <c r="J9" s="195">
        <f>ROUND(H9*ФОТ!$F$3,1)</f>
        <v>3054.9</v>
      </c>
    </row>
    <row r="10" spans="1:10" ht="13.5" customHeight="1" x14ac:dyDescent="0.2">
      <c r="A10" s="112"/>
      <c r="B10" s="141" t="s">
        <v>2866</v>
      </c>
      <c r="C10" s="19"/>
      <c r="D10" s="120"/>
      <c r="E10" s="262"/>
      <c r="F10" s="220"/>
      <c r="G10" s="121"/>
      <c r="H10" s="107"/>
      <c r="I10" s="268"/>
      <c r="J10" s="269"/>
    </row>
    <row r="11" spans="1:10" ht="13.5" customHeight="1" x14ac:dyDescent="0.2">
      <c r="A11" s="112"/>
      <c r="B11" s="141" t="s">
        <v>2867</v>
      </c>
      <c r="C11" s="19"/>
      <c r="D11" s="120"/>
      <c r="E11" s="262"/>
      <c r="F11" s="262"/>
      <c r="G11" s="121"/>
      <c r="H11" s="107"/>
      <c r="I11" s="268"/>
      <c r="J11" s="268"/>
    </row>
    <row r="12" spans="1:10" ht="13.5" customHeight="1" x14ac:dyDescent="0.2">
      <c r="A12" s="112"/>
      <c r="B12" s="64" t="s">
        <v>2868</v>
      </c>
      <c r="C12" s="19"/>
      <c r="D12" s="120"/>
      <c r="E12" s="262"/>
      <c r="F12" s="262"/>
      <c r="G12" s="121"/>
      <c r="H12" s="107"/>
      <c r="I12" s="268"/>
      <c r="J12" s="268"/>
    </row>
    <row r="13" spans="1:10" x14ac:dyDescent="0.2">
      <c r="A13" s="112"/>
      <c r="C13" s="19"/>
      <c r="D13" s="120"/>
      <c r="E13" s="262"/>
      <c r="F13" s="262"/>
      <c r="G13" s="121"/>
      <c r="H13" s="107"/>
      <c r="I13" s="268"/>
      <c r="J13" s="268"/>
    </row>
    <row r="14" spans="1:10" ht="12.75" customHeight="1" x14ac:dyDescent="0.2">
      <c r="A14" s="144" t="s">
        <v>2869</v>
      </c>
      <c r="B14" s="108" t="s">
        <v>2870</v>
      </c>
      <c r="C14" s="19" t="s">
        <v>2219</v>
      </c>
      <c r="D14" s="76" t="s">
        <v>2536</v>
      </c>
      <c r="E14" s="265">
        <f>VLOOKUP(D14,ФОТ!$B$3:$C$105,2,FALSE)</f>
        <v>176.42</v>
      </c>
      <c r="F14" s="262">
        <v>1.1000000000000001</v>
      </c>
      <c r="G14" s="92">
        <f>ROUND(E14*F14,2)</f>
        <v>194.06</v>
      </c>
      <c r="H14" s="99">
        <f>ROUND(G14*ФОТ!$D$3,2)</f>
        <v>516.98</v>
      </c>
      <c r="I14" s="195">
        <f>ROUND(H14*ФОТ!$E$3,1)</f>
        <v>749.6</v>
      </c>
      <c r="J14" s="195">
        <f>ROUND(H14*ФОТ!$F$3,1)</f>
        <v>672.1</v>
      </c>
    </row>
    <row r="15" spans="1:10" ht="12.75" customHeight="1" x14ac:dyDescent="0.2">
      <c r="A15" s="112"/>
      <c r="B15" s="108"/>
      <c r="C15" s="19"/>
      <c r="D15" s="120"/>
      <c r="E15" s="262"/>
      <c r="F15" s="262"/>
      <c r="G15" s="20"/>
      <c r="H15" s="18"/>
      <c r="I15" s="190"/>
      <c r="J15" s="211"/>
    </row>
    <row r="16" spans="1:10" ht="12.75" customHeight="1" x14ac:dyDescent="0.2">
      <c r="A16" s="144" t="s">
        <v>2871</v>
      </c>
      <c r="B16" s="141" t="s">
        <v>2872</v>
      </c>
      <c r="C16" s="19" t="s">
        <v>2219</v>
      </c>
      <c r="D16" s="76" t="s">
        <v>2536</v>
      </c>
      <c r="E16" s="265">
        <f>VLOOKUP(D16,ФОТ!$B$3:$C$105,2,FALSE)</f>
        <v>176.42</v>
      </c>
      <c r="F16" s="372">
        <v>3.3</v>
      </c>
      <c r="G16" s="92">
        <f>ROUND(E16*F16,2)</f>
        <v>582.19000000000005</v>
      </c>
      <c r="H16" s="99">
        <f>ROUND(G16*ФОТ!$D$3,2)</f>
        <v>1550.95</v>
      </c>
      <c r="I16" s="195">
        <f>ROUND(H16*ФОТ!$E$3,1)</f>
        <v>2248.9</v>
      </c>
      <c r="J16" s="195">
        <f>ROUND(H16*ФОТ!$F$3,1)</f>
        <v>2016.2</v>
      </c>
    </row>
    <row r="17" spans="1:10" ht="13.5" customHeight="1" x14ac:dyDescent="0.2">
      <c r="A17" s="144"/>
      <c r="B17" s="141" t="s">
        <v>3471</v>
      </c>
      <c r="C17" s="19"/>
      <c r="D17" s="120"/>
      <c r="E17" s="221"/>
      <c r="F17" s="372"/>
      <c r="G17" s="121"/>
      <c r="H17" s="107"/>
      <c r="I17" s="268"/>
      <c r="J17" s="270"/>
    </row>
    <row r="18" spans="1:10" ht="13.5" customHeight="1" x14ac:dyDescent="0.2">
      <c r="A18" s="144"/>
      <c r="B18" s="103" t="s">
        <v>3472</v>
      </c>
      <c r="C18" s="19"/>
      <c r="D18" s="126"/>
      <c r="E18" s="221"/>
      <c r="F18" s="373"/>
      <c r="G18" s="121"/>
      <c r="H18" s="107"/>
      <c r="I18" s="268"/>
      <c r="J18" s="269"/>
    </row>
    <row r="19" spans="1:10" x14ac:dyDescent="0.2">
      <c r="A19" s="144"/>
      <c r="B19" s="103"/>
      <c r="C19" s="19"/>
      <c r="D19" s="126"/>
      <c r="E19" s="221"/>
      <c r="F19" s="373"/>
      <c r="G19" s="121"/>
      <c r="H19" s="107"/>
      <c r="I19" s="268"/>
      <c r="J19" s="269"/>
    </row>
    <row r="20" spans="1:10" x14ac:dyDescent="0.2">
      <c r="A20" s="144" t="s">
        <v>3473</v>
      </c>
      <c r="B20" s="103" t="s">
        <v>2870</v>
      </c>
      <c r="C20" s="19" t="s">
        <v>2219</v>
      </c>
      <c r="D20" s="76" t="s">
        <v>2536</v>
      </c>
      <c r="E20" s="265">
        <f>VLOOKUP(D20,ФОТ!$B$3:$C$105,2,FALSE)</f>
        <v>176.42</v>
      </c>
      <c r="F20" s="373">
        <v>0.75</v>
      </c>
      <c r="G20" s="92">
        <f>ROUND(E20*F20,2)</f>
        <v>132.32</v>
      </c>
      <c r="H20" s="99">
        <f>ROUND(G20*ФОТ!$D$3,2)</f>
        <v>352.5</v>
      </c>
      <c r="I20" s="195">
        <f>ROUND(H20*ФОТ!$E$3,1)</f>
        <v>511.1</v>
      </c>
      <c r="J20" s="195">
        <f>ROUND(H20*ФОТ!$F$3,1)</f>
        <v>458.3</v>
      </c>
    </row>
    <row r="21" spans="1:10" x14ac:dyDescent="0.2">
      <c r="A21" s="144"/>
      <c r="B21" s="103"/>
      <c r="C21" s="19"/>
      <c r="D21" s="126"/>
      <c r="E21" s="221"/>
      <c r="F21" s="373"/>
      <c r="G21" s="121"/>
      <c r="H21" s="107"/>
      <c r="I21" s="268"/>
      <c r="J21" s="269"/>
    </row>
    <row r="22" spans="1:10" ht="12.75" customHeight="1" x14ac:dyDescent="0.2">
      <c r="A22" s="144" t="s">
        <v>3474</v>
      </c>
      <c r="B22" s="141" t="s">
        <v>2944</v>
      </c>
      <c r="C22" s="19" t="s">
        <v>2219</v>
      </c>
      <c r="D22" s="76" t="s">
        <v>2536</v>
      </c>
      <c r="E22" s="265">
        <f>VLOOKUP(D22,ФОТ!$B$3:$C$105,2,FALSE)</f>
        <v>176.42</v>
      </c>
      <c r="F22" s="249">
        <v>0.26</v>
      </c>
      <c r="G22" s="92">
        <f>ROUND(E22*F22,2)</f>
        <v>45.87</v>
      </c>
      <c r="H22" s="99">
        <f>ROUND(G22*ФОТ!$D$3,2)</f>
        <v>122.2</v>
      </c>
      <c r="I22" s="190"/>
      <c r="J22" s="195">
        <f>ROUND(H22*ФОТ!$F$3,1)</f>
        <v>158.9</v>
      </c>
    </row>
    <row r="23" spans="1:10" ht="13.5" customHeight="1" x14ac:dyDescent="0.2">
      <c r="A23" s="144"/>
      <c r="B23" s="141" t="s">
        <v>2945</v>
      </c>
      <c r="C23" s="19"/>
      <c r="D23" s="120"/>
      <c r="E23" s="221"/>
      <c r="F23" s="249"/>
      <c r="G23" s="121"/>
      <c r="H23" s="107"/>
      <c r="I23" s="268"/>
      <c r="J23" s="269"/>
    </row>
    <row r="24" spans="1:10" x14ac:dyDescent="0.2">
      <c r="A24" s="144"/>
      <c r="B24" s="141"/>
      <c r="C24" s="19"/>
      <c r="D24" s="120"/>
      <c r="E24" s="221"/>
      <c r="F24" s="249"/>
      <c r="G24" s="121"/>
      <c r="H24" s="107"/>
      <c r="I24" s="268"/>
      <c r="J24" s="269"/>
    </row>
    <row r="25" spans="1:10" ht="17.25" customHeight="1" x14ac:dyDescent="0.2">
      <c r="A25" s="144" t="s">
        <v>2946</v>
      </c>
      <c r="B25" s="141" t="s">
        <v>2947</v>
      </c>
      <c r="C25" s="19" t="s">
        <v>2865</v>
      </c>
      <c r="D25" s="76" t="s">
        <v>2536</v>
      </c>
      <c r="E25" s="265">
        <f>VLOOKUP(D25,ФОТ!$B$3:$C$105,2,FALSE)</f>
        <v>176.42</v>
      </c>
      <c r="F25" s="249">
        <v>0.43</v>
      </c>
      <c r="G25" s="92">
        <f>ROUND(E25*F25,2)</f>
        <v>75.86</v>
      </c>
      <c r="H25" s="99">
        <f>ROUND(G25*ФОТ!$D$3,2)</f>
        <v>202.09</v>
      </c>
      <c r="I25" s="190"/>
      <c r="J25" s="195">
        <f>ROUND(H25*ФОТ!$F$3,1)</f>
        <v>262.7</v>
      </c>
    </row>
    <row r="26" spans="1:10" ht="14.25" customHeight="1" x14ac:dyDescent="0.2">
      <c r="A26" s="144"/>
      <c r="B26" s="141" t="s">
        <v>2948</v>
      </c>
      <c r="C26" s="19"/>
      <c r="D26" s="120"/>
      <c r="E26" s="262"/>
      <c r="F26" s="249"/>
      <c r="G26" s="20"/>
      <c r="H26" s="18"/>
      <c r="I26" s="190"/>
      <c r="J26" s="211"/>
    </row>
    <row r="27" spans="1:10" x14ac:dyDescent="0.2">
      <c r="A27" s="144"/>
      <c r="B27" s="141"/>
      <c r="C27" s="19"/>
      <c r="D27" s="120"/>
      <c r="E27" s="221"/>
      <c r="F27" s="249"/>
      <c r="G27" s="121"/>
      <c r="H27" s="107"/>
      <c r="I27" s="268"/>
      <c r="J27" s="269"/>
    </row>
    <row r="28" spans="1:10" ht="12.75" customHeight="1" x14ac:dyDescent="0.2">
      <c r="A28" s="144" t="s">
        <v>2949</v>
      </c>
      <c r="B28" s="141" t="s">
        <v>2950</v>
      </c>
      <c r="C28" s="19" t="s">
        <v>2219</v>
      </c>
      <c r="D28" s="76" t="s">
        <v>2536</v>
      </c>
      <c r="E28" s="265">
        <f>VLOOKUP(D28,ФОТ!$B$3:$C$105,2,FALSE)</f>
        <v>176.42</v>
      </c>
      <c r="F28" s="249">
        <v>0.18</v>
      </c>
      <c r="G28" s="92">
        <f>ROUND(E28*F28,2)</f>
        <v>31.76</v>
      </c>
      <c r="H28" s="99">
        <f>ROUND(G28*ФОТ!$D$3,2)</f>
        <v>84.61</v>
      </c>
      <c r="I28" s="190"/>
      <c r="J28" s="195">
        <f>ROUND(H28*ФОТ!$F$3,1)</f>
        <v>110</v>
      </c>
    </row>
    <row r="29" spans="1:10" ht="14.25" customHeight="1" x14ac:dyDescent="0.2">
      <c r="A29" s="144"/>
      <c r="B29" s="141" t="s">
        <v>2951</v>
      </c>
      <c r="C29" s="32"/>
      <c r="D29"/>
      <c r="E29" s="44"/>
      <c r="F29" s="249"/>
      <c r="G29" s="20"/>
      <c r="H29" s="18"/>
      <c r="I29" s="190"/>
      <c r="J29" s="190"/>
    </row>
    <row r="30" spans="1:10" x14ac:dyDescent="0.2">
      <c r="A30" s="144"/>
      <c r="B30" s="141"/>
      <c r="C30" s="32"/>
      <c r="D30"/>
      <c r="E30" s="44"/>
      <c r="F30" s="249"/>
      <c r="G30" s="20"/>
      <c r="H30" s="18"/>
      <c r="I30" s="190"/>
      <c r="J30" s="190"/>
    </row>
    <row r="31" spans="1:10" x14ac:dyDescent="0.2">
      <c r="A31" s="144" t="s">
        <v>2952</v>
      </c>
      <c r="B31" s="141" t="s">
        <v>2947</v>
      </c>
      <c r="C31" s="19" t="s">
        <v>2219</v>
      </c>
      <c r="D31" s="76" t="s">
        <v>2536</v>
      </c>
      <c r="E31" s="265">
        <f>VLOOKUP(D31,ФОТ!$B$3:$C$105,2,FALSE)</f>
        <v>176.42</v>
      </c>
      <c r="F31" s="249">
        <v>0.3</v>
      </c>
      <c r="G31" s="92">
        <f>ROUND(E31*F31,2)</f>
        <v>52.93</v>
      </c>
      <c r="H31" s="99">
        <f>ROUND(G31*ФОТ!$D$3,2)</f>
        <v>141.01</v>
      </c>
      <c r="I31" s="190"/>
      <c r="J31" s="195">
        <f>ROUND(H31*ФОТ!$F$3,1)</f>
        <v>183.3</v>
      </c>
    </row>
    <row r="32" spans="1:10" x14ac:dyDescent="0.2">
      <c r="A32" s="112"/>
      <c r="B32" s="141" t="s">
        <v>2948</v>
      </c>
      <c r="C32" s="32"/>
      <c r="D32"/>
      <c r="E32" s="44"/>
      <c r="F32" s="249"/>
      <c r="G32" s="20"/>
      <c r="H32" s="18"/>
      <c r="I32" s="190"/>
      <c r="J32" s="190"/>
    </row>
    <row r="33" spans="1:10" x14ac:dyDescent="0.2">
      <c r="A33" s="112"/>
      <c r="B33" s="141"/>
      <c r="C33" s="32"/>
      <c r="D33"/>
      <c r="E33" s="44"/>
      <c r="F33" s="249"/>
      <c r="G33" s="20"/>
      <c r="H33" s="18"/>
      <c r="I33" s="190"/>
      <c r="J33" s="190"/>
    </row>
    <row r="34" spans="1:10" ht="12.75" customHeight="1" x14ac:dyDescent="0.2">
      <c r="A34" s="112" t="s">
        <v>2953</v>
      </c>
      <c r="B34" s="64" t="s">
        <v>2954</v>
      </c>
      <c r="C34" s="19" t="s">
        <v>2219</v>
      </c>
      <c r="D34" s="76" t="s">
        <v>2536</v>
      </c>
      <c r="E34" s="265">
        <f>VLOOKUP(D34,ФОТ!$B$3:$C$105,2,FALSE)</f>
        <v>176.42</v>
      </c>
      <c r="F34" s="249">
        <v>0.18</v>
      </c>
      <c r="G34" s="92">
        <f>ROUND(E34*F34,2)</f>
        <v>31.76</v>
      </c>
      <c r="H34" s="99">
        <f>ROUND(G34*ФОТ!$D$3,2)</f>
        <v>84.61</v>
      </c>
      <c r="I34" s="190"/>
      <c r="J34" s="195">
        <f>ROUND(H34*ФОТ!$F$3,1)</f>
        <v>110</v>
      </c>
    </row>
    <row r="35" spans="1:10" ht="14.25" customHeight="1" x14ac:dyDescent="0.2">
      <c r="A35" s="112"/>
      <c r="B35" s="64" t="s">
        <v>2955</v>
      </c>
      <c r="C35" s="19"/>
      <c r="D35" s="120"/>
      <c r="E35" s="221"/>
      <c r="F35" s="249"/>
      <c r="G35" s="121"/>
      <c r="H35" s="107"/>
      <c r="I35" s="268"/>
      <c r="J35" s="269"/>
    </row>
    <row r="36" spans="1:10" ht="14.25" customHeight="1" x14ac:dyDescent="0.2">
      <c r="A36" s="112"/>
      <c r="B36" s="64" t="s">
        <v>2956</v>
      </c>
      <c r="C36" s="19"/>
      <c r="D36" s="120"/>
      <c r="E36" s="221"/>
      <c r="F36" s="249"/>
      <c r="G36" s="20"/>
      <c r="H36" s="18"/>
      <c r="I36" s="190"/>
      <c r="J36" s="190"/>
    </row>
    <row r="37" spans="1:10" x14ac:dyDescent="0.2">
      <c r="A37" s="112"/>
      <c r="C37" s="19"/>
      <c r="D37" s="120"/>
      <c r="E37" s="221"/>
      <c r="F37" s="249"/>
      <c r="G37" s="20"/>
      <c r="H37" s="18"/>
      <c r="I37" s="190"/>
      <c r="J37" s="190"/>
    </row>
    <row r="38" spans="1:10" ht="12.75" customHeight="1" x14ac:dyDescent="0.2">
      <c r="A38" s="112" t="s">
        <v>2957</v>
      </c>
      <c r="B38" s="141" t="s">
        <v>2947</v>
      </c>
      <c r="C38" s="19" t="s">
        <v>2219</v>
      </c>
      <c r="D38" s="76" t="s">
        <v>2536</v>
      </c>
      <c r="E38" s="265">
        <f>VLOOKUP(D38,ФОТ!$B$3:$C$105,2,FALSE)</f>
        <v>176.42</v>
      </c>
      <c r="F38" s="249">
        <v>0.3</v>
      </c>
      <c r="G38" s="92">
        <f>ROUND(E38*F38,2)</f>
        <v>52.93</v>
      </c>
      <c r="H38" s="99">
        <f>ROUND(G38*ФОТ!$D$3,2)</f>
        <v>141.01</v>
      </c>
      <c r="I38" s="190"/>
      <c r="J38" s="195">
        <f>ROUND(H38*ФОТ!$F$3,1)</f>
        <v>183.3</v>
      </c>
    </row>
    <row r="39" spans="1:10" ht="14.25" customHeight="1" x14ac:dyDescent="0.2">
      <c r="A39" s="112"/>
      <c r="B39" s="141" t="s">
        <v>2948</v>
      </c>
      <c r="C39" s="19"/>
      <c r="D39" s="120"/>
      <c r="E39" s="262"/>
      <c r="F39" s="249"/>
      <c r="G39" s="20"/>
      <c r="H39" s="18"/>
      <c r="I39" s="190"/>
      <c r="J39" s="190"/>
    </row>
    <row r="40" spans="1:10" ht="12.75" customHeight="1" x14ac:dyDescent="0.2">
      <c r="A40" s="112"/>
      <c r="B40" s="141"/>
      <c r="C40" s="19"/>
      <c r="D40" s="120"/>
      <c r="E40" s="262"/>
      <c r="F40" s="249"/>
      <c r="G40" s="20"/>
      <c r="H40" s="18"/>
      <c r="I40" s="190"/>
      <c r="J40" s="190"/>
    </row>
    <row r="41" spans="1:10" ht="12.75" customHeight="1" x14ac:dyDescent="0.2">
      <c r="A41" s="112" t="s">
        <v>2958</v>
      </c>
      <c r="B41" s="64" t="s">
        <v>2959</v>
      </c>
      <c r="C41" s="19"/>
      <c r="D41" s="120"/>
      <c r="E41" s="221"/>
      <c r="F41" s="249"/>
      <c r="G41" s="20"/>
      <c r="H41" s="18"/>
      <c r="I41" s="190"/>
      <c r="J41" s="190"/>
    </row>
    <row r="42" spans="1:10" ht="14.25" customHeight="1" x14ac:dyDescent="0.2">
      <c r="A42" s="112"/>
      <c r="B42" s="108" t="s">
        <v>2960</v>
      </c>
      <c r="C42" s="19" t="s">
        <v>2219</v>
      </c>
      <c r="D42" s="76" t="s">
        <v>2536</v>
      </c>
      <c r="E42" s="265">
        <f>VLOOKUP(D42,ФОТ!$B$3:$C$105,2,FALSE)</f>
        <v>176.42</v>
      </c>
      <c r="F42" s="373">
        <v>0.48</v>
      </c>
      <c r="G42" s="92">
        <f>ROUND(E42*F42,2)</f>
        <v>84.68</v>
      </c>
      <c r="H42" s="99">
        <f>ROUND(G42*ФОТ!$D$3,2)</f>
        <v>225.59</v>
      </c>
      <c r="I42" s="190"/>
      <c r="J42" s="195">
        <f>ROUND(H42*ФОТ!$F$3,1)</f>
        <v>293.3</v>
      </c>
    </row>
    <row r="43" spans="1:10" ht="12.75" customHeight="1" x14ac:dyDescent="0.2">
      <c r="A43" s="112"/>
      <c r="B43" s="108"/>
      <c r="C43" s="19"/>
      <c r="D43" s="120"/>
      <c r="E43" s="262"/>
      <c r="F43" s="373"/>
      <c r="G43" s="20"/>
      <c r="H43" s="18"/>
      <c r="I43" s="190"/>
      <c r="J43" s="190"/>
    </row>
    <row r="44" spans="1:10" ht="12.75" customHeight="1" x14ac:dyDescent="0.2">
      <c r="A44" s="112" t="s">
        <v>2961</v>
      </c>
      <c r="B44" s="108" t="s">
        <v>2962</v>
      </c>
      <c r="C44" s="19" t="s">
        <v>2219</v>
      </c>
      <c r="D44" s="76" t="s">
        <v>2536</v>
      </c>
      <c r="E44" s="265">
        <f>VLOOKUP(D44,ФОТ!$B$3:$C$105,2,FALSE)</f>
        <v>176.42</v>
      </c>
      <c r="F44" s="373">
        <v>0.16</v>
      </c>
      <c r="G44" s="92">
        <f>ROUND(E44*F44,2)</f>
        <v>28.23</v>
      </c>
      <c r="H44" s="99">
        <f>ROUND(G44*ФОТ!$D$3,2)</f>
        <v>75.2</v>
      </c>
      <c r="I44" s="190"/>
      <c r="J44" s="195">
        <f>ROUND(H44*ФОТ!$F$3,1)</f>
        <v>97.8</v>
      </c>
    </row>
    <row r="45" spans="1:10" ht="14.25" customHeight="1" x14ac:dyDescent="0.2">
      <c r="A45" s="127"/>
      <c r="B45" s="128" t="s">
        <v>2963</v>
      </c>
      <c r="C45" s="26"/>
      <c r="D45" s="174"/>
      <c r="E45" s="315"/>
      <c r="F45" s="494"/>
      <c r="G45" s="29"/>
      <c r="H45" s="27"/>
      <c r="I45" s="193"/>
      <c r="J45" s="193"/>
    </row>
    <row r="47" spans="1:10" s="183" customFormat="1" ht="35.25" customHeight="1" x14ac:dyDescent="0.2">
      <c r="A47" s="791"/>
      <c r="B47" s="791"/>
      <c r="C47" s="791"/>
      <c r="D47" s="790"/>
      <c r="E47" s="790"/>
      <c r="F47" s="187"/>
      <c r="G47" s="187"/>
      <c r="H47" s="187"/>
      <c r="I47" s="790"/>
      <c r="J47" s="790"/>
    </row>
    <row r="48" spans="1:10" s="183" customFormat="1" ht="15.75" x14ac:dyDescent="0.2">
      <c r="B48" s="792"/>
      <c r="C48" s="792"/>
    </row>
    <row r="49" spans="1:10" s="183" customFormat="1" ht="33" customHeight="1" x14ac:dyDescent="0.2">
      <c r="A49" s="791"/>
      <c r="B49" s="791"/>
      <c r="C49" s="791"/>
      <c r="D49" s="793"/>
      <c r="E49" s="793"/>
      <c r="I49" s="790"/>
      <c r="J49" s="790"/>
    </row>
    <row r="50" spans="1:10" s="183" customFormat="1" x14ac:dyDescent="0.2">
      <c r="B50" s="184"/>
    </row>
    <row r="51" spans="1:10" s="183" customFormat="1" x14ac:dyDescent="0.2">
      <c r="B51" s="184"/>
    </row>
    <row r="52" spans="1:10" s="183" customFormat="1" x14ac:dyDescent="0.2">
      <c r="B52" s="184"/>
    </row>
    <row r="53" spans="1:10" s="183" customFormat="1" ht="21" customHeight="1" x14ac:dyDescent="0.2">
      <c r="A53" s="789"/>
      <c r="B53" s="789"/>
      <c r="C53" s="789"/>
    </row>
    <row r="54" spans="1:10" s="183" customFormat="1" ht="12.75" customHeight="1" x14ac:dyDescent="0.2">
      <c r="A54" s="789"/>
      <c r="B54" s="789"/>
    </row>
  </sheetData>
  <sheetProtection algorithmName="SHA-512" hashValue="SEQR1DQZh5+3o+5UPuEtrmKH77TEhUrixuMHoIJXUUA9uJmWsZGNQY5RsjxplK5ExJcqmHkA3baKrnkFa1+OiQ==" saltValue="mddym3YcwZRpR3ESk2+2Ew==" spinCount="100000" sheet="1" formatCells="0" formatColumns="0" formatRows="0" insertColumns="0" insertRows="0" insertHyperlinks="0" deleteColumns="0" deleteRows="0" pivotTables="0"/>
  <mergeCells count="9">
    <mergeCell ref="A54:B54"/>
    <mergeCell ref="I47:J47"/>
    <mergeCell ref="A49:C49"/>
    <mergeCell ref="I49:J49"/>
    <mergeCell ref="A53:C53"/>
    <mergeCell ref="D47:E47"/>
    <mergeCell ref="B48:C48"/>
    <mergeCell ref="D49:E49"/>
    <mergeCell ref="A47:C47"/>
  </mergeCells>
  <phoneticPr fontId="22" type="noConversion"/>
  <printOptions horizontalCentered="1"/>
  <pageMargins left="0.17" right="0.17" top="0.17" bottom="0.16" header="0.18" footer="0.16"/>
  <pageSetup paperSize="9" scale="95" firstPageNumber="127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445"/>
  <sheetViews>
    <sheetView zoomScaleSheetLayoutView="100" workbookViewId="0">
      <selection activeCell="E13" sqref="E13:F13"/>
    </sheetView>
  </sheetViews>
  <sheetFormatPr defaultRowHeight="12.75" x14ac:dyDescent="0.2"/>
  <cols>
    <col min="1" max="1" width="9.140625" customWidth="1"/>
    <col min="2" max="2" width="60.7109375" customWidth="1"/>
    <col min="3" max="9" width="12.42578125" customWidth="1"/>
    <col min="10" max="10" width="13.5703125" customWidth="1"/>
  </cols>
  <sheetData>
    <row r="1" spans="1:10" s="3" customFormat="1" ht="17.25" customHeight="1" x14ac:dyDescent="0.2">
      <c r="A1" s="741" t="s">
        <v>3887</v>
      </c>
      <c r="B1" s="741"/>
      <c r="C1" s="741"/>
      <c r="D1" s="741"/>
      <c r="E1" s="741"/>
      <c r="F1" s="741"/>
      <c r="G1" s="741"/>
      <c r="H1" s="741"/>
      <c r="I1" s="741"/>
      <c r="J1" s="741"/>
    </row>
    <row r="2" spans="1:10" ht="17.25" customHeight="1" x14ac:dyDescent="0.2">
      <c r="A2" s="529" t="s">
        <v>3885</v>
      </c>
      <c r="B2" s="529"/>
      <c r="C2" s="529"/>
      <c r="D2" s="529"/>
      <c r="E2" s="530"/>
      <c r="F2" s="530"/>
      <c r="G2" s="529"/>
      <c r="H2" s="529"/>
      <c r="I2" s="529"/>
      <c r="J2" s="529"/>
    </row>
    <row r="3" spans="1:10" ht="17.25" customHeight="1" x14ac:dyDescent="0.2">
      <c r="A3" s="529" t="s">
        <v>3886</v>
      </c>
      <c r="B3" s="529"/>
      <c r="C3" s="529"/>
      <c r="D3" s="529"/>
      <c r="E3" s="530"/>
      <c r="F3" s="530"/>
      <c r="G3" s="529"/>
      <c r="H3" s="529"/>
      <c r="I3" s="529"/>
      <c r="J3" s="529"/>
    </row>
    <row r="4" spans="1:10" ht="13.5" customHeight="1" x14ac:dyDescent="0.2">
      <c r="A4" s="528"/>
      <c r="B4" s="528"/>
      <c r="C4" s="528"/>
      <c r="D4" s="528"/>
      <c r="E4" s="531"/>
      <c r="F4" s="531"/>
      <c r="G4" s="528"/>
      <c r="H4" s="528"/>
      <c r="I4" s="528"/>
      <c r="J4" s="528"/>
    </row>
    <row r="5" spans="1:10" ht="16.5" customHeight="1" x14ac:dyDescent="0.2">
      <c r="A5" s="77" t="s">
        <v>3835</v>
      </c>
      <c r="B5" s="78"/>
      <c r="C5" s="79" t="s">
        <v>3836</v>
      </c>
      <c r="D5" s="80" t="s">
        <v>3837</v>
      </c>
      <c r="E5" s="81" t="s">
        <v>484</v>
      </c>
      <c r="F5" s="82" t="s">
        <v>485</v>
      </c>
      <c r="G5" s="81" t="s">
        <v>486</v>
      </c>
      <c r="H5" s="83" t="s">
        <v>487</v>
      </c>
      <c r="I5" s="237" t="s">
        <v>488</v>
      </c>
      <c r="J5" s="238"/>
    </row>
    <row r="6" spans="1:10" ht="16.5" customHeight="1" x14ac:dyDescent="0.2">
      <c r="A6" s="30" t="s">
        <v>489</v>
      </c>
      <c r="B6" s="67"/>
      <c r="C6" s="35" t="s">
        <v>490</v>
      </c>
      <c r="D6" s="68" t="s">
        <v>491</v>
      </c>
      <c r="E6" s="38" t="s">
        <v>492</v>
      </c>
      <c r="F6" s="33" t="s">
        <v>493</v>
      </c>
      <c r="G6" s="38" t="s">
        <v>494</v>
      </c>
      <c r="H6" s="37" t="s">
        <v>495</v>
      </c>
      <c r="I6" s="239" t="s">
        <v>496</v>
      </c>
      <c r="J6" s="240" t="s">
        <v>497</v>
      </c>
    </row>
    <row r="7" spans="1:10" ht="16.5" customHeight="1" x14ac:dyDescent="0.2">
      <c r="A7" s="30"/>
      <c r="B7" s="67"/>
      <c r="C7" s="35"/>
      <c r="D7" s="68" t="s">
        <v>498</v>
      </c>
      <c r="E7" s="38" t="s">
        <v>499</v>
      </c>
      <c r="F7" s="33" t="s">
        <v>500</v>
      </c>
      <c r="G7" s="38" t="s">
        <v>501</v>
      </c>
      <c r="H7" s="37" t="s">
        <v>499</v>
      </c>
      <c r="I7" s="202" t="s">
        <v>1633</v>
      </c>
      <c r="J7" s="208" t="s">
        <v>1634</v>
      </c>
    </row>
    <row r="8" spans="1:10" ht="16.5" customHeight="1" x14ac:dyDescent="0.2">
      <c r="A8" s="84"/>
      <c r="B8" s="85"/>
      <c r="C8" s="86"/>
      <c r="D8" s="87"/>
      <c r="E8" s="88"/>
      <c r="F8" s="47" t="s">
        <v>1635</v>
      </c>
      <c r="G8" s="89" t="s">
        <v>499</v>
      </c>
      <c r="H8" s="90"/>
      <c r="I8" s="209" t="s">
        <v>3194</v>
      </c>
      <c r="J8" s="241" t="s">
        <v>1637</v>
      </c>
    </row>
    <row r="9" spans="1:10" x14ac:dyDescent="0.2">
      <c r="A9" s="499" t="s">
        <v>1638</v>
      </c>
      <c r="B9" s="500" t="s">
        <v>3337</v>
      </c>
      <c r="C9" s="501" t="s">
        <v>1639</v>
      </c>
      <c r="D9" s="502" t="s">
        <v>2535</v>
      </c>
      <c r="E9" s="503">
        <f>VLOOKUP(D9,ФОТ!$B$3:$C$107,2,FALSE)</f>
        <v>188.36</v>
      </c>
      <c r="F9" s="504">
        <v>6</v>
      </c>
      <c r="G9" s="504">
        <f>ROUND(E9*F9,2)</f>
        <v>1130.1600000000001</v>
      </c>
      <c r="H9" s="505">
        <f>ROUND(G9*ФОТ!$D$3,2)</f>
        <v>3010.75</v>
      </c>
      <c r="I9" s="595">
        <f>ROUND(H9*ФОТ!$E$3,1)</f>
        <v>4365.6000000000004</v>
      </c>
      <c r="J9" s="596"/>
    </row>
    <row r="10" spans="1:10" ht="12.75" customHeight="1" x14ac:dyDescent="0.2">
      <c r="A10" s="506"/>
      <c r="B10" s="507" t="s">
        <v>1640</v>
      </c>
      <c r="C10" s="508"/>
      <c r="D10" s="509"/>
      <c r="E10" s="510"/>
      <c r="F10" s="511"/>
      <c r="G10" s="511"/>
      <c r="H10" s="512"/>
      <c r="I10" s="597"/>
      <c r="J10" s="598"/>
    </row>
    <row r="11" spans="1:10" x14ac:dyDescent="0.2">
      <c r="A11" s="513"/>
      <c r="B11" s="507" t="s">
        <v>1641</v>
      </c>
      <c r="C11" s="514"/>
      <c r="D11" s="509"/>
      <c r="E11" s="515"/>
      <c r="F11" s="508"/>
      <c r="G11" s="508"/>
      <c r="H11" s="516"/>
      <c r="I11" s="599"/>
      <c r="J11" s="600"/>
    </row>
    <row r="12" spans="1:10" ht="10.5" customHeight="1" x14ac:dyDescent="0.2">
      <c r="A12" s="513"/>
      <c r="B12" s="507"/>
      <c r="C12" s="514"/>
      <c r="D12" s="509"/>
      <c r="E12" s="515"/>
      <c r="F12" s="508"/>
      <c r="G12" s="508"/>
      <c r="H12" s="516"/>
      <c r="I12" s="599"/>
      <c r="J12" s="600"/>
    </row>
    <row r="13" spans="1:10" ht="15" customHeight="1" x14ac:dyDescent="0.2">
      <c r="A13" s="506" t="s">
        <v>1642</v>
      </c>
      <c r="B13" s="507" t="s">
        <v>2218</v>
      </c>
      <c r="C13" s="508" t="s">
        <v>2219</v>
      </c>
      <c r="D13" s="509" t="s">
        <v>2535</v>
      </c>
      <c r="E13" s="510">
        <f>VLOOKUP(D13,ФОТ!$B$3:$C$107,2,FALSE)</f>
        <v>188.36</v>
      </c>
      <c r="F13" s="511">
        <v>24</v>
      </c>
      <c r="G13" s="511">
        <f>ROUND(E13*F13,2)</f>
        <v>4520.6400000000003</v>
      </c>
      <c r="H13" s="512">
        <f>ROUND(G13*ФОТ!$D$3,2)</f>
        <v>12042.98</v>
      </c>
      <c r="I13" s="597">
        <f>ROUND(H13*ФОТ!$E$3,1)</f>
        <v>17462.3</v>
      </c>
      <c r="J13" s="600"/>
    </row>
    <row r="14" spans="1:10" ht="15" customHeight="1" x14ac:dyDescent="0.2">
      <c r="A14" s="506"/>
      <c r="B14" s="507" t="s">
        <v>2220</v>
      </c>
      <c r="C14" s="508"/>
      <c r="D14" s="509"/>
      <c r="E14" s="521"/>
      <c r="F14" s="511"/>
      <c r="G14" s="511"/>
      <c r="H14" s="512"/>
      <c r="I14" s="597"/>
      <c r="J14" s="600"/>
    </row>
    <row r="15" spans="1:10" ht="10.5" customHeight="1" x14ac:dyDescent="0.2">
      <c r="A15" s="513"/>
      <c r="B15" s="533"/>
      <c r="C15" s="514"/>
      <c r="D15" s="509"/>
      <c r="E15" s="515"/>
      <c r="F15" s="508"/>
      <c r="G15" s="508"/>
      <c r="H15" s="516"/>
      <c r="I15" s="599"/>
      <c r="J15" s="600"/>
    </row>
    <row r="16" spans="1:10" x14ac:dyDescent="0.2">
      <c r="A16" s="506" t="s">
        <v>2221</v>
      </c>
      <c r="B16" s="516" t="s">
        <v>3337</v>
      </c>
      <c r="C16" s="508" t="s">
        <v>2219</v>
      </c>
      <c r="D16" s="509" t="s">
        <v>2536</v>
      </c>
      <c r="E16" s="510">
        <f>VLOOKUP(D16,ФОТ!$B$3:$C$107,2,FALSE)</f>
        <v>176.42</v>
      </c>
      <c r="F16" s="511">
        <v>4</v>
      </c>
      <c r="G16" s="511">
        <f>ROUND(E16*F16,2)</f>
        <v>705.68</v>
      </c>
      <c r="H16" s="512">
        <f>ROUND(G16*ФОТ!$D$3,2)</f>
        <v>1879.93</v>
      </c>
      <c r="I16" s="597">
        <f>ROUND(H16*ФОТ!$E$3,1)</f>
        <v>2725.9</v>
      </c>
      <c r="J16" s="600"/>
    </row>
    <row r="17" spans="1:10" ht="15" customHeight="1" x14ac:dyDescent="0.2">
      <c r="A17" s="506"/>
      <c r="B17" s="507" t="s">
        <v>2222</v>
      </c>
      <c r="C17" s="508"/>
      <c r="D17" s="509"/>
      <c r="E17" s="510"/>
      <c r="F17" s="511"/>
      <c r="G17" s="511"/>
      <c r="H17" s="512"/>
      <c r="I17" s="597"/>
      <c r="J17" s="600"/>
    </row>
    <row r="18" spans="1:10" ht="12.75" customHeight="1" x14ac:dyDescent="0.2">
      <c r="A18" s="513"/>
      <c r="B18" s="533"/>
      <c r="C18" s="514"/>
      <c r="D18" s="509"/>
      <c r="E18" s="515"/>
      <c r="F18" s="508"/>
      <c r="G18" s="508"/>
      <c r="H18" s="516"/>
      <c r="I18" s="599"/>
      <c r="J18" s="600"/>
    </row>
    <row r="19" spans="1:10" x14ac:dyDescent="0.2">
      <c r="A19" s="506" t="s">
        <v>2223</v>
      </c>
      <c r="B19" s="516" t="s">
        <v>3338</v>
      </c>
      <c r="C19" s="508" t="s">
        <v>2219</v>
      </c>
      <c r="D19" s="509" t="s">
        <v>2536</v>
      </c>
      <c r="E19" s="510">
        <f>VLOOKUP(D19,ФОТ!$B$3:$C$107,2,FALSE)</f>
        <v>176.42</v>
      </c>
      <c r="F19" s="511">
        <v>6</v>
      </c>
      <c r="G19" s="511">
        <f>ROUND(E19*F19,2)</f>
        <v>1058.52</v>
      </c>
      <c r="H19" s="512">
        <f>ROUND(G19*ФОТ!$D$3,2)</f>
        <v>2819.9</v>
      </c>
      <c r="I19" s="597">
        <f>ROUND(H19*ФОТ!$E$3,1)</f>
        <v>4088.9</v>
      </c>
      <c r="J19" s="597">
        <f>ROUND(H19*ФОТ!$F$3,1)</f>
        <v>3665.9</v>
      </c>
    </row>
    <row r="20" spans="1:10" x14ac:dyDescent="0.2">
      <c r="A20" s="506"/>
      <c r="B20" s="516" t="s">
        <v>2224</v>
      </c>
      <c r="C20" s="508"/>
      <c r="D20" s="509"/>
      <c r="E20" s="510"/>
      <c r="F20" s="512"/>
      <c r="G20" s="534"/>
      <c r="H20" s="535"/>
      <c r="I20" s="601"/>
      <c r="J20" s="598"/>
    </row>
    <row r="21" spans="1:10" ht="9.75" customHeight="1" x14ac:dyDescent="0.2">
      <c r="A21" s="506"/>
      <c r="B21" s="516"/>
      <c r="C21" s="508"/>
      <c r="D21" s="509"/>
      <c r="E21" s="510"/>
      <c r="F21" s="512"/>
      <c r="G21" s="534"/>
      <c r="H21" s="535"/>
      <c r="I21" s="601"/>
      <c r="J21" s="598"/>
    </row>
    <row r="22" spans="1:10" ht="13.5" customHeight="1" x14ac:dyDescent="0.2">
      <c r="A22" s="506" t="s">
        <v>2225</v>
      </c>
      <c r="B22" s="516" t="s">
        <v>2226</v>
      </c>
      <c r="C22" s="508" t="s">
        <v>2219</v>
      </c>
      <c r="D22" s="509" t="s">
        <v>2536</v>
      </c>
      <c r="E22" s="510">
        <f>VLOOKUP(D22,ФОТ!$B$3:$C$107,2,FALSE)</f>
        <v>176.42</v>
      </c>
      <c r="F22" s="512">
        <v>4</v>
      </c>
      <c r="G22" s="511">
        <f>ROUND(E22*F22,2)</f>
        <v>705.68</v>
      </c>
      <c r="H22" s="512">
        <f>ROUND(G22*ФОТ!$D$3,2)</f>
        <v>1879.93</v>
      </c>
      <c r="I22" s="597">
        <f>ROUND(H22*ФОТ!$E$3,1)</f>
        <v>2725.9</v>
      </c>
      <c r="J22" s="597">
        <f>ROUND(H22*ФОТ!$F$3,1)</f>
        <v>2443.9</v>
      </c>
    </row>
    <row r="23" spans="1:10" x14ac:dyDescent="0.2">
      <c r="A23" s="506"/>
      <c r="B23" s="516"/>
      <c r="C23" s="508"/>
      <c r="D23" s="509"/>
      <c r="E23" s="510"/>
      <c r="F23" s="512"/>
      <c r="G23" s="534"/>
      <c r="H23" s="535"/>
      <c r="I23" s="601"/>
      <c r="J23" s="598"/>
    </row>
    <row r="24" spans="1:10" x14ac:dyDescent="0.2">
      <c r="A24" s="506" t="s">
        <v>2227</v>
      </c>
      <c r="B24" s="516" t="s">
        <v>3339</v>
      </c>
      <c r="C24" s="508" t="s">
        <v>2219</v>
      </c>
      <c r="D24" s="509" t="s">
        <v>2536</v>
      </c>
      <c r="E24" s="510">
        <f>VLOOKUP(D24,ФОТ!$B$3:$C$107,2,FALSE)</f>
        <v>176.42</v>
      </c>
      <c r="F24" s="512">
        <v>5</v>
      </c>
      <c r="G24" s="511">
        <f>ROUND(E24*F24,2)</f>
        <v>882.1</v>
      </c>
      <c r="H24" s="512">
        <f>ROUND(G24*ФОТ!$D$3,2)</f>
        <v>2349.91</v>
      </c>
      <c r="I24" s="597">
        <f>ROUND(H24*ФОТ!$E$3,1)</f>
        <v>3407.4</v>
      </c>
      <c r="J24" s="598"/>
    </row>
    <row r="25" spans="1:10" x14ac:dyDescent="0.2">
      <c r="A25" s="506"/>
      <c r="B25" s="516" t="s">
        <v>2224</v>
      </c>
      <c r="C25" s="508"/>
      <c r="D25" s="509"/>
      <c r="E25" s="510"/>
      <c r="F25" s="512"/>
      <c r="G25" s="534"/>
      <c r="H25" s="535"/>
      <c r="I25" s="601"/>
      <c r="J25" s="598"/>
    </row>
    <row r="26" spans="1:10" ht="9" customHeight="1" x14ac:dyDescent="0.2">
      <c r="A26" s="506"/>
      <c r="B26" s="507"/>
      <c r="C26" s="508"/>
      <c r="D26" s="509"/>
      <c r="E26" s="510"/>
      <c r="F26" s="512"/>
      <c r="G26" s="534"/>
      <c r="H26" s="535"/>
      <c r="I26" s="601"/>
      <c r="J26" s="598"/>
    </row>
    <row r="27" spans="1:10" ht="14.25" customHeight="1" x14ac:dyDescent="0.2">
      <c r="A27" s="506" t="s">
        <v>2228</v>
      </c>
      <c r="B27" s="516" t="s">
        <v>3340</v>
      </c>
      <c r="C27" s="508" t="s">
        <v>2219</v>
      </c>
      <c r="D27" s="509" t="s">
        <v>2536</v>
      </c>
      <c r="E27" s="510">
        <f>VLOOKUP(D27,ФОТ!$B$3:$C$107,2,FALSE)</f>
        <v>176.42</v>
      </c>
      <c r="F27" s="512">
        <v>6</v>
      </c>
      <c r="G27" s="511">
        <f>ROUND(E27*F27,2)</f>
        <v>1058.52</v>
      </c>
      <c r="H27" s="512">
        <f>ROUND(G27*ФОТ!$D$3,2)</f>
        <v>2819.9</v>
      </c>
      <c r="I27" s="597">
        <f>ROUND(H27*ФОТ!$E$3,1)</f>
        <v>4088.9</v>
      </c>
      <c r="J27" s="597"/>
    </row>
    <row r="28" spans="1:10" x14ac:dyDescent="0.2">
      <c r="A28" s="506"/>
      <c r="B28" s="516"/>
      <c r="C28" s="508"/>
      <c r="D28" s="509"/>
      <c r="E28" s="521"/>
      <c r="F28" s="536"/>
      <c r="G28" s="511"/>
      <c r="H28" s="512"/>
      <c r="I28" s="597"/>
      <c r="J28" s="602"/>
    </row>
    <row r="29" spans="1:10" ht="12.75" customHeight="1" x14ac:dyDescent="0.2">
      <c r="A29" s="506" t="s">
        <v>3419</v>
      </c>
      <c r="B29" s="516" t="s">
        <v>3341</v>
      </c>
      <c r="C29" s="508" t="s">
        <v>2219</v>
      </c>
      <c r="D29" s="509" t="s">
        <v>2536</v>
      </c>
      <c r="E29" s="510">
        <f>VLOOKUP(D29,ФОТ!$B$3:$C$107,2,FALSE)</f>
        <v>176.42</v>
      </c>
      <c r="F29" s="536">
        <v>4</v>
      </c>
      <c r="G29" s="511">
        <f>ROUND(E29*F29,2)</f>
        <v>705.68</v>
      </c>
      <c r="H29" s="512">
        <f>ROUND(G29*ФОТ!$D$3,2)</f>
        <v>1879.93</v>
      </c>
      <c r="I29" s="597">
        <f>ROUND(H29*ФОТ!$E$3,1)</f>
        <v>2725.9</v>
      </c>
      <c r="J29" s="597">
        <f>ROUND(H29*ФОТ!$F$3,1)</f>
        <v>2443.9</v>
      </c>
    </row>
    <row r="30" spans="1:10" ht="10.5" customHeight="1" x14ac:dyDescent="0.2">
      <c r="A30" s="513"/>
      <c r="B30" s="533"/>
      <c r="C30" s="514"/>
      <c r="D30" s="509"/>
      <c r="E30" s="515"/>
      <c r="F30" s="508"/>
      <c r="G30" s="508"/>
      <c r="H30" s="516"/>
      <c r="I30" s="599"/>
      <c r="J30" s="600"/>
    </row>
    <row r="31" spans="1:10" x14ac:dyDescent="0.2">
      <c r="A31" s="506" t="s">
        <v>3420</v>
      </c>
      <c r="B31" s="516" t="s">
        <v>3337</v>
      </c>
      <c r="C31" s="508" t="s">
        <v>2219</v>
      </c>
      <c r="D31" s="509" t="s">
        <v>2536</v>
      </c>
      <c r="E31" s="510">
        <f>VLOOKUP(D31,ФОТ!$B$3:$C$107,2,FALSE)</f>
        <v>176.42</v>
      </c>
      <c r="F31" s="512">
        <v>18</v>
      </c>
      <c r="G31" s="511">
        <f>ROUND(E31*F31,2)</f>
        <v>3175.56</v>
      </c>
      <c r="H31" s="512">
        <f>ROUND(G31*ФОТ!$D$3,2)</f>
        <v>8459.69</v>
      </c>
      <c r="I31" s="597">
        <f>ROUND(H31*ФОТ!$E$3,1)</f>
        <v>12266.6</v>
      </c>
      <c r="J31" s="602"/>
    </row>
    <row r="32" spans="1:10" ht="15" customHeight="1" x14ac:dyDescent="0.2">
      <c r="A32" s="506"/>
      <c r="B32" s="516" t="s">
        <v>3421</v>
      </c>
      <c r="C32" s="508"/>
      <c r="D32" s="509"/>
      <c r="E32" s="510"/>
      <c r="F32" s="512"/>
      <c r="G32" s="511"/>
      <c r="H32" s="512"/>
      <c r="I32" s="597"/>
      <c r="J32" s="598"/>
    </row>
    <row r="33" spans="1:10" x14ac:dyDescent="0.2">
      <c r="A33" s="506"/>
      <c r="B33" s="516"/>
      <c r="C33" s="508"/>
      <c r="D33" s="509"/>
      <c r="E33" s="510"/>
      <c r="F33" s="512"/>
      <c r="G33" s="511"/>
      <c r="H33" s="512"/>
      <c r="I33" s="597"/>
      <c r="J33" s="598"/>
    </row>
    <row r="34" spans="1:10" x14ac:dyDescent="0.2">
      <c r="A34" s="506" t="s">
        <v>3422</v>
      </c>
      <c r="B34" s="516" t="s">
        <v>3337</v>
      </c>
      <c r="C34" s="508" t="s">
        <v>2219</v>
      </c>
      <c r="D34" s="509" t="s">
        <v>2536</v>
      </c>
      <c r="E34" s="510">
        <f>VLOOKUP(D34,ФОТ!$B$3:$C$107,2,FALSE)</f>
        <v>176.42</v>
      </c>
      <c r="F34" s="512">
        <v>16</v>
      </c>
      <c r="G34" s="511">
        <f>ROUND(E34*F34,2)</f>
        <v>2822.72</v>
      </c>
      <c r="H34" s="512">
        <f>ROUND(G34*ФОТ!$D$3,2)</f>
        <v>7519.73</v>
      </c>
      <c r="I34" s="597">
        <f>ROUND(H34*ФОТ!$E$3,1)</f>
        <v>10903.6</v>
      </c>
      <c r="J34" s="598"/>
    </row>
    <row r="35" spans="1:10" ht="15" customHeight="1" x14ac:dyDescent="0.2">
      <c r="A35" s="513"/>
      <c r="B35" s="516" t="s">
        <v>3423</v>
      </c>
      <c r="C35" s="514"/>
      <c r="D35" s="509"/>
      <c r="E35" s="515"/>
      <c r="F35" s="508"/>
      <c r="G35" s="508"/>
      <c r="H35" s="516"/>
      <c r="I35" s="599"/>
      <c r="J35" s="600"/>
    </row>
    <row r="36" spans="1:10" ht="8.25" customHeight="1" x14ac:dyDescent="0.2">
      <c r="A36" s="513"/>
      <c r="B36" s="507"/>
      <c r="C36" s="514"/>
      <c r="D36" s="509"/>
      <c r="E36" s="515"/>
      <c r="F36" s="537"/>
      <c r="G36" s="508"/>
      <c r="H36" s="516"/>
      <c r="I36" s="599"/>
      <c r="J36" s="600"/>
    </row>
    <row r="37" spans="1:10" x14ac:dyDescent="0.2">
      <c r="A37" s="506" t="s">
        <v>3424</v>
      </c>
      <c r="B37" s="516" t="s">
        <v>3337</v>
      </c>
      <c r="C37" s="508" t="s">
        <v>2219</v>
      </c>
      <c r="D37" s="509" t="s">
        <v>2537</v>
      </c>
      <c r="E37" s="510">
        <f>VLOOKUP(D37,ФОТ!$B$3:$C$107,2,FALSE)</f>
        <v>157.79</v>
      </c>
      <c r="F37" s="536">
        <v>5</v>
      </c>
      <c r="G37" s="511">
        <f>ROUND(E37*F37,2)</f>
        <v>788.95</v>
      </c>
      <c r="H37" s="512">
        <f>ROUND(G37*ФОТ!$D$3,2)</f>
        <v>2101.7600000000002</v>
      </c>
      <c r="I37" s="597">
        <f>ROUND(H37*ФОТ!$E$3,1)</f>
        <v>3047.6</v>
      </c>
      <c r="J37" s="600"/>
    </row>
    <row r="38" spans="1:10" ht="15" customHeight="1" x14ac:dyDescent="0.2">
      <c r="A38" s="513"/>
      <c r="B38" s="507" t="s">
        <v>3425</v>
      </c>
      <c r="C38" s="514"/>
      <c r="D38" s="509"/>
      <c r="E38" s="515"/>
      <c r="F38" s="537"/>
      <c r="G38" s="508"/>
      <c r="H38" s="516"/>
      <c r="I38" s="599"/>
      <c r="J38" s="600"/>
    </row>
    <row r="39" spans="1:10" ht="15" customHeight="1" x14ac:dyDescent="0.2">
      <c r="A39" s="513"/>
      <c r="B39" s="507" t="s">
        <v>3426</v>
      </c>
      <c r="C39" s="514"/>
      <c r="D39" s="509"/>
      <c r="E39" s="515"/>
      <c r="F39" s="537"/>
      <c r="G39" s="508"/>
      <c r="H39" s="516"/>
      <c r="I39" s="599"/>
      <c r="J39" s="600"/>
    </row>
    <row r="40" spans="1:10" ht="9" customHeight="1" x14ac:dyDescent="0.2">
      <c r="A40" s="513"/>
      <c r="B40" s="507"/>
      <c r="C40" s="514"/>
      <c r="D40" s="509"/>
      <c r="E40" s="515"/>
      <c r="F40" s="537"/>
      <c r="G40" s="508"/>
      <c r="H40" s="516"/>
      <c r="I40" s="599"/>
      <c r="J40" s="600"/>
    </row>
    <row r="41" spans="1:10" x14ac:dyDescent="0.2">
      <c r="A41" s="506" t="s">
        <v>3427</v>
      </c>
      <c r="B41" s="516" t="s">
        <v>3342</v>
      </c>
      <c r="C41" s="508" t="s">
        <v>1639</v>
      </c>
      <c r="D41" s="509" t="s">
        <v>2537</v>
      </c>
      <c r="E41" s="510">
        <f>VLOOKUP(D41,ФОТ!$B$3:$C$107,2,FALSE)</f>
        <v>157.79</v>
      </c>
      <c r="F41" s="536">
        <v>6</v>
      </c>
      <c r="G41" s="511">
        <f>ROUND(E41*F41,2)</f>
        <v>946.74</v>
      </c>
      <c r="H41" s="512">
        <f>ROUND(G41*ФОТ!$D$3,2)</f>
        <v>2522.12</v>
      </c>
      <c r="I41" s="597">
        <f>ROUND(H41*ФОТ!$E$3,1)</f>
        <v>3657.1</v>
      </c>
      <c r="J41" s="602"/>
    </row>
    <row r="42" spans="1:10" ht="12" customHeight="1" x14ac:dyDescent="0.2">
      <c r="A42" s="506"/>
      <c r="B42" s="516" t="s">
        <v>3428</v>
      </c>
      <c r="C42" s="508"/>
      <c r="D42" s="509"/>
      <c r="E42" s="510"/>
      <c r="F42" s="512"/>
      <c r="G42" s="511"/>
      <c r="H42" s="512"/>
      <c r="I42" s="597"/>
      <c r="J42" s="602"/>
    </row>
    <row r="43" spans="1:10" ht="12.75" customHeight="1" x14ac:dyDescent="0.2">
      <c r="A43" s="506"/>
      <c r="B43" s="516" t="s">
        <v>3429</v>
      </c>
      <c r="C43" s="508"/>
      <c r="D43" s="509"/>
      <c r="E43" s="521"/>
      <c r="F43" s="511"/>
      <c r="G43" s="534"/>
      <c r="H43" s="535"/>
      <c r="I43" s="601"/>
      <c r="J43" s="598"/>
    </row>
    <row r="44" spans="1:10" ht="12.75" customHeight="1" x14ac:dyDescent="0.2">
      <c r="A44" s="506"/>
      <c r="B44" s="516"/>
      <c r="C44" s="508"/>
      <c r="D44" s="509"/>
      <c r="E44" s="538"/>
      <c r="F44" s="512"/>
      <c r="G44" s="534"/>
      <c r="H44" s="535"/>
      <c r="I44" s="601"/>
      <c r="J44" s="598"/>
    </row>
    <row r="45" spans="1:10" x14ac:dyDescent="0.2">
      <c r="A45" s="506" t="s">
        <v>3430</v>
      </c>
      <c r="B45" s="516" t="s">
        <v>3343</v>
      </c>
      <c r="C45" s="508" t="s">
        <v>2219</v>
      </c>
      <c r="D45" s="509" t="s">
        <v>2536</v>
      </c>
      <c r="E45" s="510">
        <f>VLOOKUP(D45,ФОТ!$B$3:$C$107,2,FALSE)</f>
        <v>176.42</v>
      </c>
      <c r="F45" s="512">
        <v>10</v>
      </c>
      <c r="G45" s="511">
        <f>ROUND(E45*F45,2)</f>
        <v>1764.2</v>
      </c>
      <c r="H45" s="512">
        <f>ROUND(G45*ФОТ!$D$3,2)</f>
        <v>4699.83</v>
      </c>
      <c r="I45" s="597">
        <f>ROUND(H45*ФОТ!$E$3,1)</f>
        <v>6814.8</v>
      </c>
      <c r="J45" s="597"/>
    </row>
    <row r="46" spans="1:10" ht="12.75" customHeight="1" x14ac:dyDescent="0.2">
      <c r="A46" s="506"/>
      <c r="B46" s="516" t="s">
        <v>3431</v>
      </c>
      <c r="C46" s="508"/>
      <c r="D46" s="509"/>
      <c r="E46" s="510"/>
      <c r="F46" s="512"/>
      <c r="G46" s="511"/>
      <c r="H46" s="512"/>
      <c r="I46" s="597"/>
      <c r="J46" s="602"/>
    </row>
    <row r="47" spans="1:10" x14ac:dyDescent="0.2">
      <c r="A47" s="506"/>
      <c r="B47" s="516"/>
      <c r="C47" s="508"/>
      <c r="D47" s="509"/>
      <c r="E47" s="510"/>
      <c r="F47" s="512"/>
      <c r="G47" s="511"/>
      <c r="H47" s="512"/>
      <c r="I47" s="597"/>
      <c r="J47" s="602"/>
    </row>
    <row r="48" spans="1:10" x14ac:dyDescent="0.2">
      <c r="A48" s="506" t="s">
        <v>3432</v>
      </c>
      <c r="B48" s="516" t="s">
        <v>3344</v>
      </c>
      <c r="C48" s="508" t="s">
        <v>2219</v>
      </c>
      <c r="D48" s="509" t="s">
        <v>2535</v>
      </c>
      <c r="E48" s="510">
        <f>VLOOKUP(D48,ФОТ!$B$3:$C$107,2,FALSE)</f>
        <v>188.36</v>
      </c>
      <c r="F48" s="512">
        <v>8</v>
      </c>
      <c r="G48" s="511">
        <f>ROUND(E48*F48,2)</f>
        <v>1506.88</v>
      </c>
      <c r="H48" s="512">
        <f>ROUND(G48*ФОТ!$D$3,2)</f>
        <v>4014.33</v>
      </c>
      <c r="I48" s="597">
        <f>ROUND(H48*ФОТ!$E$3,1)</f>
        <v>5820.8</v>
      </c>
      <c r="J48" s="602"/>
    </row>
    <row r="49" spans="1:10" ht="12.75" customHeight="1" x14ac:dyDescent="0.2">
      <c r="A49" s="506"/>
      <c r="B49" s="516"/>
      <c r="C49" s="508"/>
      <c r="D49" s="509"/>
      <c r="E49" s="510"/>
      <c r="F49" s="512"/>
      <c r="G49" s="511"/>
      <c r="H49" s="512"/>
      <c r="I49" s="597"/>
      <c r="J49" s="602"/>
    </row>
    <row r="50" spans="1:10" x14ac:dyDescent="0.2">
      <c r="A50" s="506" t="s">
        <v>3433</v>
      </c>
      <c r="B50" s="516" t="s">
        <v>3345</v>
      </c>
      <c r="C50" s="508" t="s">
        <v>2219</v>
      </c>
      <c r="D50" s="509" t="s">
        <v>2536</v>
      </c>
      <c r="E50" s="510">
        <f>VLOOKUP(D50,ФОТ!$B$3:$C$107,2,FALSE)</f>
        <v>176.42</v>
      </c>
      <c r="F50" s="512">
        <v>3</v>
      </c>
      <c r="G50" s="511">
        <f>ROUND(E50*F50,2)</f>
        <v>529.26</v>
      </c>
      <c r="H50" s="512">
        <f>ROUND(G50*ФОТ!$D$3,2)</f>
        <v>1409.95</v>
      </c>
      <c r="I50" s="597">
        <f>ROUND(H50*ФОТ!$E$3,1)</f>
        <v>2044.4</v>
      </c>
      <c r="J50" s="597">
        <f>ROUND(H50*ФОТ!$F$3,1)</f>
        <v>1832.9</v>
      </c>
    </row>
    <row r="51" spans="1:10" x14ac:dyDescent="0.2">
      <c r="A51" s="506"/>
      <c r="B51" s="516" t="s">
        <v>3434</v>
      </c>
      <c r="C51" s="508"/>
      <c r="D51" s="509"/>
      <c r="E51" s="510"/>
      <c r="F51" s="512"/>
      <c r="G51" s="511"/>
      <c r="H51" s="512"/>
      <c r="I51" s="597"/>
      <c r="J51" s="600"/>
    </row>
    <row r="52" spans="1:10" ht="15" customHeight="1" x14ac:dyDescent="0.2">
      <c r="A52" s="506"/>
      <c r="B52" s="516"/>
      <c r="C52" s="508"/>
      <c r="D52" s="509"/>
      <c r="E52" s="510"/>
      <c r="F52" s="511"/>
      <c r="G52" s="534"/>
      <c r="H52" s="535"/>
      <c r="I52" s="601"/>
      <c r="J52" s="600"/>
    </row>
    <row r="53" spans="1:10" x14ac:dyDescent="0.2">
      <c r="A53" s="506" t="s">
        <v>3435</v>
      </c>
      <c r="B53" s="516" t="s">
        <v>2226</v>
      </c>
      <c r="C53" s="508" t="s">
        <v>2219</v>
      </c>
      <c r="D53" s="509" t="s">
        <v>2536</v>
      </c>
      <c r="E53" s="510">
        <f>VLOOKUP(D53,ФОТ!$B$3:$C$107,2,FALSE)</f>
        <v>176.42</v>
      </c>
      <c r="F53" s="512">
        <v>2</v>
      </c>
      <c r="G53" s="511">
        <f>ROUND(E53*F53,2)</f>
        <v>352.84</v>
      </c>
      <c r="H53" s="512">
        <f>ROUND(G53*ФОТ!$D$3,2)</f>
        <v>939.97</v>
      </c>
      <c r="I53" s="597">
        <f>ROUND(H53*ФОТ!$E$3,1)</f>
        <v>1363</v>
      </c>
      <c r="J53" s="597">
        <f>ROUND(H53*ФОТ!$F$3,1)</f>
        <v>1222</v>
      </c>
    </row>
    <row r="54" spans="1:10" x14ac:dyDescent="0.2">
      <c r="A54" s="506"/>
      <c r="B54" s="516"/>
      <c r="C54" s="508"/>
      <c r="D54" s="509"/>
      <c r="E54" s="510"/>
      <c r="F54" s="512"/>
      <c r="G54" s="511"/>
      <c r="H54" s="512"/>
      <c r="I54" s="597"/>
      <c r="J54" s="597"/>
    </row>
    <row r="55" spans="1:10" ht="15" customHeight="1" x14ac:dyDescent="0.2">
      <c r="A55" s="506" t="s">
        <v>3436</v>
      </c>
      <c r="B55" s="516" t="s">
        <v>3346</v>
      </c>
      <c r="C55" s="508" t="s">
        <v>2219</v>
      </c>
      <c r="D55" s="509" t="s">
        <v>2536</v>
      </c>
      <c r="E55" s="510">
        <f>VLOOKUP(D55,ФОТ!$B$3:$C$107,2,FALSE)</f>
        <v>176.42</v>
      </c>
      <c r="F55" s="511">
        <v>7</v>
      </c>
      <c r="G55" s="511">
        <f>ROUND(E55*F55,2)</f>
        <v>1234.94</v>
      </c>
      <c r="H55" s="512">
        <f>ROUND(G55*ФОТ!$D$3,2)</f>
        <v>3289.88</v>
      </c>
      <c r="I55" s="597">
        <f>ROUND(H55*ФОТ!$E$3,1)</f>
        <v>4770.3</v>
      </c>
      <c r="J55" s="602"/>
    </row>
    <row r="56" spans="1:10" ht="12.75" customHeight="1" x14ac:dyDescent="0.2">
      <c r="A56" s="506"/>
      <c r="B56" s="516" t="s">
        <v>3437</v>
      </c>
      <c r="C56" s="508"/>
      <c r="D56" s="509"/>
      <c r="E56" s="510"/>
      <c r="F56" s="511"/>
      <c r="G56" s="511"/>
      <c r="H56" s="512"/>
      <c r="I56" s="597"/>
      <c r="J56" s="602"/>
    </row>
    <row r="57" spans="1:10" ht="12.75" customHeight="1" x14ac:dyDescent="0.2">
      <c r="A57" s="506"/>
      <c r="B57" s="516"/>
      <c r="C57" s="508"/>
      <c r="D57" s="509"/>
      <c r="E57" s="510"/>
      <c r="F57" s="512"/>
      <c r="G57" s="511"/>
      <c r="H57" s="512"/>
      <c r="I57" s="597"/>
      <c r="J57" s="602"/>
    </row>
    <row r="58" spans="1:10" ht="15" customHeight="1" x14ac:dyDescent="0.2">
      <c r="A58" s="506" t="s">
        <v>3438</v>
      </c>
      <c r="B58" s="516" t="s">
        <v>3347</v>
      </c>
      <c r="C58" s="508" t="s">
        <v>3439</v>
      </c>
      <c r="D58" s="509" t="s">
        <v>2536</v>
      </c>
      <c r="E58" s="510">
        <f>VLOOKUP(D58,ФОТ!$B$3:$C$107,2,FALSE)</f>
        <v>176.42</v>
      </c>
      <c r="F58" s="512">
        <v>3</v>
      </c>
      <c r="G58" s="511">
        <f>ROUND(E58*F58,2)</f>
        <v>529.26</v>
      </c>
      <c r="H58" s="512">
        <f>ROUND(G58*ФОТ!$D$3,2)</f>
        <v>1409.95</v>
      </c>
      <c r="I58" s="597">
        <f>ROUND(H58*ФОТ!$E$3,1)</f>
        <v>2044.4</v>
      </c>
      <c r="J58" s="598"/>
    </row>
    <row r="59" spans="1:10" ht="12.75" customHeight="1" x14ac:dyDescent="0.2">
      <c r="A59" s="506"/>
      <c r="B59" s="516" t="s">
        <v>3440</v>
      </c>
      <c r="C59" s="508"/>
      <c r="D59" s="509"/>
      <c r="E59" s="510"/>
      <c r="F59" s="512"/>
      <c r="G59" s="534"/>
      <c r="H59" s="535"/>
      <c r="I59" s="601"/>
      <c r="J59" s="598"/>
    </row>
    <row r="60" spans="1:10" ht="12.75" customHeight="1" x14ac:dyDescent="0.2">
      <c r="A60" s="506"/>
      <c r="B60" s="516"/>
      <c r="C60" s="508"/>
      <c r="D60" s="509"/>
      <c r="E60" s="510"/>
      <c r="F60" s="512"/>
      <c r="G60" s="534"/>
      <c r="H60" s="535"/>
      <c r="I60" s="601"/>
      <c r="J60" s="598"/>
    </row>
    <row r="61" spans="1:10" x14ac:dyDescent="0.2">
      <c r="A61" s="506" t="s">
        <v>3441</v>
      </c>
      <c r="B61" s="516" t="s">
        <v>3348</v>
      </c>
      <c r="C61" s="508" t="s">
        <v>1639</v>
      </c>
      <c r="D61" s="509" t="s">
        <v>2536</v>
      </c>
      <c r="E61" s="510">
        <f>VLOOKUP(D61,ФОТ!$B$3:$C$107,2,FALSE)</f>
        <v>176.42</v>
      </c>
      <c r="F61" s="512">
        <v>1</v>
      </c>
      <c r="G61" s="511">
        <f>ROUND(E61*F61,2)</f>
        <v>176.42</v>
      </c>
      <c r="H61" s="512">
        <f>ROUND(G61*ФОТ!$D$3,2)</f>
        <v>469.98</v>
      </c>
      <c r="I61" s="597">
        <f>ROUND(H61*ФОТ!$E$3,1)</f>
        <v>681.5</v>
      </c>
      <c r="J61" s="597"/>
    </row>
    <row r="62" spans="1:10" x14ac:dyDescent="0.2">
      <c r="A62" s="506"/>
      <c r="B62" s="516" t="s">
        <v>3336</v>
      </c>
      <c r="C62" s="508"/>
      <c r="D62" s="509"/>
      <c r="E62" s="510"/>
      <c r="F62" s="512"/>
      <c r="G62" s="514"/>
      <c r="H62" s="534"/>
      <c r="I62" s="601"/>
      <c r="J62" s="603"/>
    </row>
    <row r="63" spans="1:10" x14ac:dyDescent="0.2">
      <c r="A63" s="506"/>
      <c r="B63" s="516" t="s">
        <v>2841</v>
      </c>
      <c r="C63" s="508"/>
      <c r="D63" s="509"/>
      <c r="E63" s="510"/>
      <c r="F63" s="512"/>
      <c r="G63" s="514"/>
      <c r="H63" s="535"/>
      <c r="I63" s="601"/>
      <c r="J63" s="603"/>
    </row>
    <row r="64" spans="1:10" x14ac:dyDescent="0.2">
      <c r="A64" s="506"/>
      <c r="B64" s="516" t="s">
        <v>2842</v>
      </c>
      <c r="C64" s="508"/>
      <c r="D64" s="509"/>
      <c r="E64" s="510"/>
      <c r="F64" s="512"/>
      <c r="G64" s="514"/>
      <c r="H64" s="535"/>
      <c r="I64" s="601"/>
      <c r="J64" s="603"/>
    </row>
    <row r="65" spans="1:10" ht="15" customHeight="1" x14ac:dyDescent="0.2">
      <c r="A65" s="506"/>
      <c r="B65" s="516" t="s">
        <v>2843</v>
      </c>
      <c r="C65" s="508"/>
      <c r="D65" s="509"/>
      <c r="E65" s="510"/>
      <c r="F65" s="512"/>
      <c r="G65" s="511"/>
      <c r="H65" s="512"/>
      <c r="I65" s="597"/>
      <c r="J65" s="597"/>
    </row>
    <row r="66" spans="1:10" ht="0.75" customHeight="1" x14ac:dyDescent="0.2">
      <c r="A66" s="506"/>
      <c r="B66" s="516"/>
      <c r="C66" s="508"/>
      <c r="D66" s="509"/>
      <c r="E66" s="510"/>
      <c r="F66" s="512"/>
      <c r="G66" s="511"/>
      <c r="H66" s="512"/>
      <c r="I66" s="597"/>
      <c r="J66" s="597"/>
    </row>
    <row r="67" spans="1:10" x14ac:dyDescent="0.2">
      <c r="A67" s="506" t="s">
        <v>2844</v>
      </c>
      <c r="B67" s="516" t="s">
        <v>3349</v>
      </c>
      <c r="C67" s="508" t="s">
        <v>2219</v>
      </c>
      <c r="D67" s="509" t="s">
        <v>2536</v>
      </c>
      <c r="E67" s="510">
        <f>VLOOKUP(D67,ФОТ!$B$3:$C$107,2,FALSE)</f>
        <v>176.42</v>
      </c>
      <c r="F67" s="512">
        <v>3</v>
      </c>
      <c r="G67" s="511">
        <f>ROUND(E67*F67,2)</f>
        <v>529.26</v>
      </c>
      <c r="H67" s="512">
        <f>ROUND(G67*ФОТ!$D$3,2)</f>
        <v>1409.95</v>
      </c>
      <c r="I67" s="597">
        <f>ROUND(H67*ФОТ!$E$3,1)</f>
        <v>2044.4</v>
      </c>
      <c r="J67" s="597">
        <f>ROUND(H67*ФОТ!$F$3,1)</f>
        <v>1832.9</v>
      </c>
    </row>
    <row r="68" spans="1:10" ht="15" customHeight="1" x14ac:dyDescent="0.2">
      <c r="A68" s="506"/>
      <c r="B68" s="516" t="s">
        <v>2845</v>
      </c>
      <c r="C68" s="508"/>
      <c r="D68" s="509"/>
      <c r="E68" s="510"/>
      <c r="F68" s="512"/>
      <c r="G68" s="534"/>
      <c r="H68" s="535"/>
      <c r="I68" s="601"/>
      <c r="J68" s="598"/>
    </row>
    <row r="69" spans="1:10" x14ac:dyDescent="0.2">
      <c r="A69" s="506"/>
      <c r="B69" s="516" t="s">
        <v>2846</v>
      </c>
      <c r="C69" s="508"/>
      <c r="D69" s="509"/>
      <c r="E69" s="510"/>
      <c r="F69" s="512"/>
      <c r="G69" s="534"/>
      <c r="H69" s="535"/>
      <c r="I69" s="601"/>
      <c r="J69" s="598"/>
    </row>
    <row r="70" spans="1:10" ht="9.75" customHeight="1" x14ac:dyDescent="0.2">
      <c r="A70" s="506"/>
      <c r="B70" s="516"/>
      <c r="C70" s="508"/>
      <c r="D70" s="509"/>
      <c r="E70" s="510"/>
      <c r="F70" s="512"/>
      <c r="G70" s="534"/>
      <c r="H70" s="535"/>
      <c r="I70" s="601"/>
      <c r="J70" s="598"/>
    </row>
    <row r="71" spans="1:10" ht="15" customHeight="1" x14ac:dyDescent="0.2">
      <c r="A71" s="506" t="s">
        <v>2847</v>
      </c>
      <c r="B71" s="516" t="s">
        <v>3350</v>
      </c>
      <c r="C71" s="508" t="s">
        <v>2219</v>
      </c>
      <c r="D71" s="509" t="s">
        <v>2536</v>
      </c>
      <c r="E71" s="510">
        <f>VLOOKUP(D71,ФОТ!$B$3:$C$107,2,FALSE)</f>
        <v>176.42</v>
      </c>
      <c r="F71" s="511">
        <v>1.5</v>
      </c>
      <c r="G71" s="511">
        <f>ROUND(E71*F71,2)</f>
        <v>264.63</v>
      </c>
      <c r="H71" s="512">
        <f>ROUND(G71*ФОТ!$D$3,2)</f>
        <v>704.97</v>
      </c>
      <c r="I71" s="597">
        <f>ROUND(H71*ФОТ!$E$3,1)</f>
        <v>1022.2</v>
      </c>
      <c r="J71" s="597">
        <f>ROUND(H71*ФОТ!$F$3,1)</f>
        <v>916.5</v>
      </c>
    </row>
    <row r="72" spans="1:10" ht="15" customHeight="1" x14ac:dyDescent="0.2">
      <c r="A72" s="506"/>
      <c r="B72" s="516" t="s">
        <v>533</v>
      </c>
      <c r="C72" s="508"/>
      <c r="D72" s="509"/>
      <c r="E72" s="510"/>
      <c r="F72" s="511"/>
      <c r="G72" s="511"/>
      <c r="H72" s="512"/>
      <c r="I72" s="597"/>
      <c r="J72" s="597"/>
    </row>
    <row r="73" spans="1:10" x14ac:dyDescent="0.2">
      <c r="A73" s="506"/>
      <c r="B73" s="516"/>
      <c r="C73" s="508"/>
      <c r="D73" s="509"/>
      <c r="E73" s="510"/>
      <c r="F73" s="512"/>
      <c r="G73" s="511"/>
      <c r="H73" s="512"/>
      <c r="I73" s="597"/>
      <c r="J73" s="597"/>
    </row>
    <row r="74" spans="1:10" x14ac:dyDescent="0.2">
      <c r="A74" s="506" t="s">
        <v>534</v>
      </c>
      <c r="B74" s="516" t="s">
        <v>3351</v>
      </c>
      <c r="C74" s="508" t="s">
        <v>2219</v>
      </c>
      <c r="D74" s="509" t="s">
        <v>2536</v>
      </c>
      <c r="E74" s="510">
        <f>VLOOKUP(D74,ФОТ!$B$3:$C$107,2,FALSE)</f>
        <v>176.42</v>
      </c>
      <c r="F74" s="512">
        <v>1</v>
      </c>
      <c r="G74" s="511">
        <f>ROUND(E74*F74,2)</f>
        <v>176.42</v>
      </c>
      <c r="H74" s="512">
        <f>ROUND(G74*ФОТ!$D$3,2)</f>
        <v>469.98</v>
      </c>
      <c r="I74" s="597">
        <f>ROUND(H74*ФОТ!$E$3,1)</f>
        <v>681.5</v>
      </c>
      <c r="J74" s="597">
        <f>ROUND(H74*ФОТ!$F$3,1)</f>
        <v>611</v>
      </c>
    </row>
    <row r="75" spans="1:10" ht="15" customHeight="1" x14ac:dyDescent="0.2">
      <c r="A75" s="506"/>
      <c r="B75" s="516" t="s">
        <v>430</v>
      </c>
      <c r="C75" s="508"/>
      <c r="D75" s="509"/>
      <c r="E75" s="510"/>
      <c r="F75" s="512"/>
      <c r="G75" s="511"/>
      <c r="H75" s="512"/>
      <c r="I75" s="597"/>
      <c r="J75" s="597"/>
    </row>
    <row r="76" spans="1:10" ht="15" customHeight="1" x14ac:dyDescent="0.2">
      <c r="A76" s="506"/>
      <c r="B76" s="516"/>
      <c r="C76" s="508"/>
      <c r="D76" s="509"/>
      <c r="E76" s="510"/>
      <c r="F76" s="512"/>
      <c r="G76" s="511"/>
      <c r="H76" s="512"/>
      <c r="I76" s="597"/>
      <c r="J76" s="597"/>
    </row>
    <row r="77" spans="1:10" x14ac:dyDescent="0.2">
      <c r="A77" s="506" t="s">
        <v>431</v>
      </c>
      <c r="B77" s="516" t="s">
        <v>3352</v>
      </c>
      <c r="C77" s="508" t="s">
        <v>1639</v>
      </c>
      <c r="D77" s="509" t="s">
        <v>2536</v>
      </c>
      <c r="E77" s="510">
        <f>VLOOKUP(D77,ФОТ!$B$3:$C$107,2,FALSE)</f>
        <v>176.42</v>
      </c>
      <c r="F77" s="512">
        <v>1</v>
      </c>
      <c r="G77" s="511">
        <f>ROUND(E77*F77,2)</f>
        <v>176.42</v>
      </c>
      <c r="H77" s="512">
        <f>ROUND(G77*ФОТ!$D$3,2)</f>
        <v>469.98</v>
      </c>
      <c r="I77" s="597">
        <f>ROUND(H77*ФОТ!$E$3,1)</f>
        <v>681.5</v>
      </c>
      <c r="J77" s="597">
        <f>ROUND(H77*ФОТ!$F$3,1)</f>
        <v>611</v>
      </c>
    </row>
    <row r="78" spans="1:10" x14ac:dyDescent="0.2">
      <c r="A78" s="506"/>
      <c r="B78" s="516" t="s">
        <v>430</v>
      </c>
      <c r="C78" s="508"/>
      <c r="D78" s="509"/>
      <c r="E78" s="510"/>
      <c r="F78" s="512"/>
      <c r="G78" s="514"/>
      <c r="H78" s="534"/>
      <c r="I78" s="601"/>
      <c r="J78" s="603"/>
    </row>
    <row r="79" spans="1:10" ht="12.75" customHeight="1" x14ac:dyDescent="0.2">
      <c r="A79" s="506"/>
      <c r="B79" s="516"/>
      <c r="C79" s="508"/>
      <c r="D79" s="509"/>
      <c r="E79" s="510"/>
      <c r="F79" s="512"/>
      <c r="G79" s="514"/>
      <c r="H79" s="535"/>
      <c r="I79" s="601"/>
      <c r="J79" s="603"/>
    </row>
    <row r="80" spans="1:10" ht="17.25" customHeight="1" x14ac:dyDescent="0.2">
      <c r="A80" s="506" t="s">
        <v>432</v>
      </c>
      <c r="B80" s="516" t="s">
        <v>3353</v>
      </c>
      <c r="C80" s="508" t="s">
        <v>2219</v>
      </c>
      <c r="D80" s="509" t="s">
        <v>2536</v>
      </c>
      <c r="E80" s="510">
        <f>VLOOKUP(D80,ФОТ!$B$3:$C$107,2,FALSE)</f>
        <v>176.42</v>
      </c>
      <c r="F80" s="512">
        <v>1</v>
      </c>
      <c r="G80" s="511">
        <f>ROUND(E80*F80,2)</f>
        <v>176.42</v>
      </c>
      <c r="H80" s="512">
        <f>ROUND(G80*ФОТ!$D$3,2)</f>
        <v>469.98</v>
      </c>
      <c r="I80" s="597">
        <f>ROUND(H80*ФОТ!$E$3,1)</f>
        <v>681.5</v>
      </c>
      <c r="J80" s="597">
        <f>ROUND(H80*ФОТ!$F$3,1)</f>
        <v>611</v>
      </c>
    </row>
    <row r="81" spans="1:10" x14ac:dyDescent="0.2">
      <c r="A81" s="506"/>
      <c r="B81" s="516" t="s">
        <v>433</v>
      </c>
      <c r="C81" s="508"/>
      <c r="D81" s="509"/>
      <c r="E81" s="510"/>
      <c r="F81" s="512"/>
      <c r="G81" s="514"/>
      <c r="H81" s="535"/>
      <c r="I81" s="601"/>
      <c r="J81" s="603"/>
    </row>
    <row r="82" spans="1:10" ht="12.75" customHeight="1" x14ac:dyDescent="0.2">
      <c r="A82" s="506"/>
      <c r="B82" s="516"/>
      <c r="C82" s="508"/>
      <c r="D82" s="509"/>
      <c r="E82" s="510"/>
      <c r="F82" s="512"/>
      <c r="G82" s="514"/>
      <c r="H82" s="535"/>
      <c r="I82" s="601"/>
      <c r="J82" s="603"/>
    </row>
    <row r="83" spans="1:10" x14ac:dyDescent="0.2">
      <c r="A83" s="506" t="s">
        <v>434</v>
      </c>
      <c r="B83" s="516" t="s">
        <v>3354</v>
      </c>
      <c r="C83" s="508" t="s">
        <v>2219</v>
      </c>
      <c r="D83" s="509" t="s">
        <v>2536</v>
      </c>
      <c r="E83" s="510">
        <f>VLOOKUP(D83,ФОТ!$B$3:$C$107,2,FALSE)</f>
        <v>176.42</v>
      </c>
      <c r="F83" s="512">
        <v>4</v>
      </c>
      <c r="G83" s="511">
        <f>ROUND(E83*F83,2)</f>
        <v>705.68</v>
      </c>
      <c r="H83" s="512">
        <f>ROUND(G83*ФОТ!$D$3,2)</f>
        <v>1879.93</v>
      </c>
      <c r="I83" s="597">
        <f>ROUND(H83*ФОТ!$E$3,1)</f>
        <v>2725.9</v>
      </c>
      <c r="J83" s="597">
        <f>ROUND(H83*ФОТ!$F$3,1)</f>
        <v>2443.9</v>
      </c>
    </row>
    <row r="84" spans="1:10" x14ac:dyDescent="0.2">
      <c r="A84" s="506"/>
      <c r="B84" s="516" t="s">
        <v>435</v>
      </c>
      <c r="C84" s="508"/>
      <c r="D84" s="509"/>
      <c r="E84" s="510"/>
      <c r="F84" s="512"/>
      <c r="G84" s="511"/>
      <c r="H84" s="512"/>
      <c r="I84" s="597"/>
      <c r="J84" s="597"/>
    </row>
    <row r="85" spans="1:10" ht="12.75" customHeight="1" x14ac:dyDescent="0.2">
      <c r="A85" s="506"/>
      <c r="B85" s="516"/>
      <c r="C85" s="508"/>
      <c r="D85" s="509"/>
      <c r="E85" s="510"/>
      <c r="F85" s="511"/>
      <c r="G85" s="534"/>
      <c r="H85" s="535"/>
      <c r="I85" s="601"/>
      <c r="J85" s="598"/>
    </row>
    <row r="86" spans="1:10" x14ac:dyDescent="0.2">
      <c r="A86" s="506" t="s">
        <v>436</v>
      </c>
      <c r="B86" s="516" t="s">
        <v>3349</v>
      </c>
      <c r="C86" s="508" t="s">
        <v>2219</v>
      </c>
      <c r="D86" s="509" t="s">
        <v>2536</v>
      </c>
      <c r="E86" s="510">
        <f>VLOOKUP(D86,ФОТ!$B$3:$C$107,2,FALSE)</f>
        <v>176.42</v>
      </c>
      <c r="F86" s="512">
        <v>8</v>
      </c>
      <c r="G86" s="511">
        <f>ROUND(E86*F86,2)</f>
        <v>1411.36</v>
      </c>
      <c r="H86" s="512">
        <f>ROUND(G86*ФОТ!$D$3,2)</f>
        <v>3759.86</v>
      </c>
      <c r="I86" s="597">
        <f>ROUND(H86*ФОТ!$E$3,1)</f>
        <v>5451.8</v>
      </c>
      <c r="J86" s="597">
        <f>ROUND(H86*ФОТ!$F$3,1)</f>
        <v>4887.8</v>
      </c>
    </row>
    <row r="87" spans="1:10" x14ac:dyDescent="0.2">
      <c r="A87" s="506"/>
      <c r="B87" s="516" t="s">
        <v>437</v>
      </c>
      <c r="C87" s="508"/>
      <c r="D87" s="509"/>
      <c r="E87" s="510"/>
      <c r="F87" s="512"/>
      <c r="G87" s="511"/>
      <c r="H87" s="512"/>
      <c r="I87" s="597"/>
      <c r="J87" s="597"/>
    </row>
    <row r="88" spans="1:10" ht="15" customHeight="1" x14ac:dyDescent="0.2">
      <c r="A88" s="506"/>
      <c r="B88" s="507" t="s">
        <v>438</v>
      </c>
      <c r="C88" s="508"/>
      <c r="D88" s="509"/>
      <c r="E88" s="510"/>
      <c r="F88" s="512"/>
      <c r="G88" s="511"/>
      <c r="H88" s="512"/>
      <c r="I88" s="597"/>
      <c r="J88" s="602"/>
    </row>
    <row r="89" spans="1:10" ht="12.75" customHeight="1" x14ac:dyDescent="0.2">
      <c r="A89" s="506"/>
      <c r="B89" s="507"/>
      <c r="C89" s="508"/>
      <c r="D89" s="509"/>
      <c r="E89" s="510"/>
      <c r="F89" s="512"/>
      <c r="G89" s="511"/>
      <c r="H89" s="512"/>
      <c r="I89" s="597"/>
      <c r="J89" s="602"/>
    </row>
    <row r="90" spans="1:10" ht="15" customHeight="1" x14ac:dyDescent="0.2">
      <c r="A90" s="506" t="s">
        <v>439</v>
      </c>
      <c r="B90" s="516" t="s">
        <v>3349</v>
      </c>
      <c r="C90" s="508" t="s">
        <v>2219</v>
      </c>
      <c r="D90" s="509" t="s">
        <v>2536</v>
      </c>
      <c r="E90" s="510">
        <f>VLOOKUP(D90,ФОТ!$B$3:$C$107,2,FALSE)</f>
        <v>176.42</v>
      </c>
      <c r="F90" s="512">
        <v>10</v>
      </c>
      <c r="G90" s="511">
        <f>ROUND(E90*F90,2)</f>
        <v>1764.2</v>
      </c>
      <c r="H90" s="512">
        <f>ROUND(G90*ФОТ!$D$3,2)</f>
        <v>4699.83</v>
      </c>
      <c r="I90" s="597">
        <f>ROUND(H90*ФОТ!$E$3,1)</f>
        <v>6814.8</v>
      </c>
      <c r="J90" s="597">
        <f>ROUND(H90*ФОТ!$F$3,1)</f>
        <v>6109.8</v>
      </c>
    </row>
    <row r="91" spans="1:10" ht="15" customHeight="1" x14ac:dyDescent="0.2">
      <c r="A91" s="506"/>
      <c r="B91" s="516" t="s">
        <v>440</v>
      </c>
      <c r="C91" s="508"/>
      <c r="D91" s="509"/>
      <c r="E91" s="510"/>
      <c r="F91" s="512"/>
      <c r="G91" s="511"/>
      <c r="H91" s="512"/>
      <c r="I91" s="597"/>
      <c r="J91" s="597"/>
    </row>
    <row r="92" spans="1:10" x14ac:dyDescent="0.2">
      <c r="A92" s="506"/>
      <c r="B92" s="507" t="s">
        <v>438</v>
      </c>
      <c r="C92" s="508"/>
      <c r="D92" s="509"/>
      <c r="E92" s="510"/>
      <c r="F92" s="512"/>
      <c r="G92" s="511"/>
      <c r="H92" s="512"/>
      <c r="I92" s="597"/>
      <c r="J92" s="602"/>
    </row>
    <row r="93" spans="1:10" x14ac:dyDescent="0.2">
      <c r="A93" s="506"/>
      <c r="B93" s="507"/>
      <c r="C93" s="508"/>
      <c r="D93" s="509"/>
      <c r="E93" s="510"/>
      <c r="F93" s="512"/>
      <c r="G93" s="511"/>
      <c r="H93" s="512"/>
      <c r="I93" s="597"/>
      <c r="J93" s="602"/>
    </row>
    <row r="94" spans="1:10" x14ac:dyDescent="0.2">
      <c r="A94" s="506" t="s">
        <v>441</v>
      </c>
      <c r="B94" s="516" t="s">
        <v>3355</v>
      </c>
      <c r="C94" s="508" t="s">
        <v>2219</v>
      </c>
      <c r="D94" s="509" t="s">
        <v>2535</v>
      </c>
      <c r="E94" s="510">
        <f>VLOOKUP(D94,ФОТ!$B$3:$C$107,2,FALSE)</f>
        <v>188.36</v>
      </c>
      <c r="F94" s="511">
        <v>3</v>
      </c>
      <c r="G94" s="511">
        <f>ROUND(E94*F94,2)</f>
        <v>565.08000000000004</v>
      </c>
      <c r="H94" s="512">
        <f>ROUND(G94*ФОТ!$D$3,2)</f>
        <v>1505.37</v>
      </c>
      <c r="I94" s="597">
        <f>ROUND(H94*ФОТ!$E$3,1)</f>
        <v>2182.8000000000002</v>
      </c>
      <c r="J94" s="598"/>
    </row>
    <row r="95" spans="1:10" ht="14.25" customHeight="1" x14ac:dyDescent="0.2">
      <c r="A95" s="506"/>
      <c r="B95" s="507" t="s">
        <v>442</v>
      </c>
      <c r="C95" s="508"/>
      <c r="D95" s="509"/>
      <c r="E95" s="510"/>
      <c r="F95" s="511"/>
      <c r="G95" s="511"/>
      <c r="H95" s="512"/>
      <c r="I95" s="597"/>
      <c r="J95" s="598"/>
    </row>
    <row r="96" spans="1:10" x14ac:dyDescent="0.2">
      <c r="A96" s="513"/>
      <c r="B96" s="507" t="s">
        <v>443</v>
      </c>
      <c r="C96" s="514"/>
      <c r="D96" s="509"/>
      <c r="E96" s="515"/>
      <c r="F96" s="508"/>
      <c r="G96" s="508"/>
      <c r="H96" s="516"/>
      <c r="I96" s="599"/>
      <c r="J96" s="600"/>
    </row>
    <row r="97" spans="1:10" ht="12.75" customHeight="1" x14ac:dyDescent="0.2">
      <c r="A97" s="539"/>
      <c r="B97" s="507"/>
      <c r="C97" s="508" t="s">
        <v>2219</v>
      </c>
      <c r="D97" s="509" t="s">
        <v>2535</v>
      </c>
      <c r="E97" s="510">
        <f>VLOOKUP(D97,ФОТ!$B$3:$C$107,2,FALSE)</f>
        <v>188.36</v>
      </c>
      <c r="F97" s="511">
        <v>12</v>
      </c>
      <c r="G97" s="508"/>
      <c r="H97" s="516"/>
      <c r="I97" s="599"/>
      <c r="J97" s="600"/>
    </row>
    <row r="98" spans="1:10" ht="14.25" customHeight="1" x14ac:dyDescent="0.2">
      <c r="A98" s="506" t="s">
        <v>444</v>
      </c>
      <c r="B98" s="507" t="s">
        <v>2218</v>
      </c>
      <c r="C98" s="508"/>
      <c r="D98" s="509"/>
      <c r="E98" s="521"/>
      <c r="F98" s="511"/>
      <c r="G98" s="508"/>
      <c r="H98" s="516"/>
      <c r="I98" s="599"/>
      <c r="J98" s="600"/>
    </row>
    <row r="99" spans="1:10" x14ac:dyDescent="0.2">
      <c r="A99" s="539"/>
      <c r="B99" s="533"/>
      <c r="C99" s="514"/>
      <c r="D99" s="509"/>
      <c r="E99" s="515"/>
      <c r="F99" s="508"/>
      <c r="G99" s="508"/>
      <c r="H99" s="516"/>
      <c r="I99" s="599"/>
      <c r="J99" s="600"/>
    </row>
    <row r="100" spans="1:10" x14ac:dyDescent="0.2">
      <c r="A100" s="506" t="s">
        <v>445</v>
      </c>
      <c r="B100" s="516" t="s">
        <v>3355</v>
      </c>
      <c r="C100" s="508" t="s">
        <v>2219</v>
      </c>
      <c r="D100" s="509" t="s">
        <v>2536</v>
      </c>
      <c r="E100" s="510">
        <f>VLOOKUP(D100,ФОТ!$B$3:$C$107,2,FALSE)</f>
        <v>176.42</v>
      </c>
      <c r="F100" s="511">
        <v>3</v>
      </c>
      <c r="G100" s="511">
        <f>ROUND(E100*F100,2)</f>
        <v>529.26</v>
      </c>
      <c r="H100" s="512">
        <f>ROUND(G100*ФОТ!$D$3,2)</f>
        <v>1409.95</v>
      </c>
      <c r="I100" s="597">
        <f>ROUND(H100*ФОТ!$E$3,1)</f>
        <v>2044.4</v>
      </c>
      <c r="J100" s="600"/>
    </row>
    <row r="101" spans="1:10" ht="14.25" customHeight="1" x14ac:dyDescent="0.2">
      <c r="A101" s="513"/>
      <c r="B101" s="507" t="s">
        <v>446</v>
      </c>
      <c r="C101" s="514"/>
      <c r="D101" s="509"/>
      <c r="E101" s="515"/>
      <c r="F101" s="508"/>
      <c r="G101" s="508"/>
      <c r="H101" s="516"/>
      <c r="I101" s="599"/>
      <c r="J101" s="600"/>
    </row>
    <row r="102" spans="1:10" x14ac:dyDescent="0.2">
      <c r="A102" s="513"/>
      <c r="B102" s="507" t="s">
        <v>447</v>
      </c>
      <c r="C102" s="514"/>
      <c r="D102" s="509"/>
      <c r="E102" s="515"/>
      <c r="F102" s="508"/>
      <c r="G102" s="508"/>
      <c r="H102" s="516"/>
      <c r="I102" s="599"/>
      <c r="J102" s="600"/>
    </row>
    <row r="103" spans="1:10" x14ac:dyDescent="0.2">
      <c r="A103" s="513"/>
      <c r="B103" s="507"/>
      <c r="C103" s="514"/>
      <c r="D103" s="509"/>
      <c r="E103" s="515"/>
      <c r="F103" s="508"/>
      <c r="G103" s="508"/>
      <c r="H103" s="516"/>
      <c r="I103" s="599"/>
      <c r="J103" s="600"/>
    </row>
    <row r="104" spans="1:10" x14ac:dyDescent="0.2">
      <c r="A104" s="506" t="s">
        <v>448</v>
      </c>
      <c r="B104" s="516" t="s">
        <v>3356</v>
      </c>
      <c r="C104" s="508" t="s">
        <v>2219</v>
      </c>
      <c r="D104" s="509" t="s">
        <v>2536</v>
      </c>
      <c r="E104" s="510">
        <f>VLOOKUP(D104,ФОТ!$B$3:$C$107,2,FALSE)</f>
        <v>176.42</v>
      </c>
      <c r="F104" s="511">
        <v>3</v>
      </c>
      <c r="G104" s="511">
        <f>ROUND(E104*F104,2)</f>
        <v>529.26</v>
      </c>
      <c r="H104" s="512">
        <f>ROUND(G104*ФОТ!$D$3,2)</f>
        <v>1409.95</v>
      </c>
      <c r="I104" s="597">
        <f>ROUND(H104*ФОТ!$E$3,1)</f>
        <v>2044.4</v>
      </c>
      <c r="J104" s="597">
        <f>ROUND(H104*ФОТ!$F$3,1)</f>
        <v>1832.9</v>
      </c>
    </row>
    <row r="105" spans="1:10" x14ac:dyDescent="0.2">
      <c r="A105" s="506"/>
      <c r="B105" s="516" t="s">
        <v>449</v>
      </c>
      <c r="C105" s="508"/>
      <c r="D105" s="509"/>
      <c r="E105" s="510"/>
      <c r="F105" s="512"/>
      <c r="G105" s="534"/>
      <c r="H105" s="535"/>
      <c r="I105" s="601"/>
      <c r="J105" s="598"/>
    </row>
    <row r="106" spans="1:10" x14ac:dyDescent="0.2">
      <c r="A106" s="506"/>
      <c r="B106" s="516"/>
      <c r="C106" s="508"/>
      <c r="D106" s="509"/>
      <c r="E106" s="510"/>
      <c r="F106" s="512"/>
      <c r="G106" s="534"/>
      <c r="H106" s="535"/>
      <c r="I106" s="601"/>
      <c r="J106" s="598"/>
    </row>
    <row r="107" spans="1:10" ht="14.25" customHeight="1" x14ac:dyDescent="0.2">
      <c r="A107" s="506" t="s">
        <v>450</v>
      </c>
      <c r="B107" s="516" t="s">
        <v>3357</v>
      </c>
      <c r="C107" s="508" t="s">
        <v>2219</v>
      </c>
      <c r="D107" s="509" t="s">
        <v>2536</v>
      </c>
      <c r="E107" s="510">
        <f>VLOOKUP(D107,ФОТ!$B$3:$C$107,2,FALSE)</f>
        <v>176.42</v>
      </c>
      <c r="F107" s="511">
        <v>2</v>
      </c>
      <c r="G107" s="511">
        <f>ROUND(E107*F107,2)</f>
        <v>352.84</v>
      </c>
      <c r="H107" s="512">
        <f>ROUND(G107*ФОТ!$D$3,2)</f>
        <v>939.97</v>
      </c>
      <c r="I107" s="597">
        <f>ROUND(H107*ФОТ!$E$3,1)</f>
        <v>1363</v>
      </c>
      <c r="J107" s="597">
        <f>ROUND(H107*ФОТ!$F$3,1)</f>
        <v>1222</v>
      </c>
    </row>
    <row r="108" spans="1:10" x14ac:dyDescent="0.2">
      <c r="A108" s="506"/>
      <c r="B108" s="516" t="s">
        <v>451</v>
      </c>
      <c r="C108" s="508"/>
      <c r="D108" s="509"/>
      <c r="E108" s="510"/>
      <c r="F108" s="512"/>
      <c r="G108" s="534"/>
      <c r="H108" s="535"/>
      <c r="I108" s="601"/>
      <c r="J108" s="598"/>
    </row>
    <row r="109" spans="1:10" x14ac:dyDescent="0.2">
      <c r="A109" s="506"/>
      <c r="B109" s="516"/>
      <c r="C109" s="508"/>
      <c r="D109" s="509"/>
      <c r="E109" s="510"/>
      <c r="F109" s="512"/>
      <c r="G109" s="534"/>
      <c r="H109" s="535"/>
      <c r="I109" s="601"/>
      <c r="J109" s="598"/>
    </row>
    <row r="110" spans="1:10" x14ac:dyDescent="0.2">
      <c r="A110" s="506" t="s">
        <v>452</v>
      </c>
      <c r="B110" s="516" t="s">
        <v>3355</v>
      </c>
      <c r="C110" s="508" t="s">
        <v>2219</v>
      </c>
      <c r="D110" s="509" t="s">
        <v>2536</v>
      </c>
      <c r="E110" s="510">
        <f>VLOOKUP(D110,ФОТ!$B$3:$C$107,2,FALSE)</f>
        <v>176.42</v>
      </c>
      <c r="F110" s="512">
        <v>2.5</v>
      </c>
      <c r="G110" s="511">
        <f>ROUND(E110*F110,2)</f>
        <v>441.05</v>
      </c>
      <c r="H110" s="512">
        <f>ROUND(G110*ФОТ!$D$3,2)</f>
        <v>1174.96</v>
      </c>
      <c r="I110" s="597">
        <f>ROUND(H110*ФОТ!$E$3,1)</f>
        <v>1703.7</v>
      </c>
      <c r="J110" s="597">
        <f>ROUND(H110*ФОТ!$F$3,1)</f>
        <v>1527.4</v>
      </c>
    </row>
    <row r="111" spans="1:10" x14ac:dyDescent="0.2">
      <c r="A111" s="506"/>
      <c r="B111" s="516" t="s">
        <v>453</v>
      </c>
      <c r="C111" s="508"/>
      <c r="D111" s="509"/>
      <c r="E111" s="510"/>
      <c r="F111" s="512"/>
      <c r="G111" s="534"/>
      <c r="H111" s="535"/>
      <c r="I111" s="601"/>
      <c r="J111" s="598"/>
    </row>
    <row r="112" spans="1:10" x14ac:dyDescent="0.2">
      <c r="A112" s="506"/>
      <c r="B112" s="507"/>
      <c r="C112" s="508"/>
      <c r="D112" s="509"/>
      <c r="E112" s="510"/>
      <c r="F112" s="512"/>
      <c r="G112" s="534"/>
      <c r="H112" s="535"/>
      <c r="I112" s="601"/>
      <c r="J112" s="598"/>
    </row>
    <row r="113" spans="1:10" ht="14.25" customHeight="1" x14ac:dyDescent="0.2">
      <c r="A113" s="506" t="s">
        <v>454</v>
      </c>
      <c r="B113" s="516" t="s">
        <v>3358</v>
      </c>
      <c r="C113" s="508" t="s">
        <v>1639</v>
      </c>
      <c r="D113" s="509" t="s">
        <v>2536</v>
      </c>
      <c r="E113" s="510">
        <f>VLOOKUP(D113,ФОТ!$B$3:$C$107,2,FALSE)</f>
        <v>176.42</v>
      </c>
      <c r="F113" s="512">
        <v>3</v>
      </c>
      <c r="G113" s="511">
        <f>ROUND(E113*F113,2)</f>
        <v>529.26</v>
      </c>
      <c r="H113" s="512">
        <f>ROUND(G113*ФОТ!$D$3,2)</f>
        <v>1409.95</v>
      </c>
      <c r="I113" s="597">
        <f>ROUND(H113*ФОТ!$E$3,1)</f>
        <v>2044.4</v>
      </c>
      <c r="J113" s="597"/>
    </row>
    <row r="114" spans="1:10" x14ac:dyDescent="0.2">
      <c r="A114" s="506"/>
      <c r="B114" s="516"/>
      <c r="C114" s="508"/>
      <c r="D114" s="509"/>
      <c r="E114" s="521"/>
      <c r="F114" s="536"/>
      <c r="G114" s="511"/>
      <c r="H114" s="512"/>
      <c r="I114" s="597"/>
      <c r="J114" s="602"/>
    </row>
    <row r="115" spans="1:10" x14ac:dyDescent="0.2">
      <c r="A115" s="506" t="s">
        <v>1017</v>
      </c>
      <c r="B115" s="516" t="s">
        <v>3359</v>
      </c>
      <c r="C115" s="508" t="s">
        <v>2219</v>
      </c>
      <c r="D115" s="509" t="s">
        <v>2536</v>
      </c>
      <c r="E115" s="510">
        <f>VLOOKUP(D115,ФОТ!$B$3:$C$107,2,FALSE)</f>
        <v>176.42</v>
      </c>
      <c r="F115" s="536">
        <v>2</v>
      </c>
      <c r="G115" s="511">
        <f>ROUND(E115*F115,2)</f>
        <v>352.84</v>
      </c>
      <c r="H115" s="512">
        <f>ROUND(G115*ФОТ!$D$3,2)</f>
        <v>939.97</v>
      </c>
      <c r="I115" s="597">
        <f>ROUND(H115*ФОТ!$E$3,1)</f>
        <v>1363</v>
      </c>
      <c r="J115" s="597">
        <f>ROUND(H115*ФОТ!$F$3,1)</f>
        <v>1222</v>
      </c>
    </row>
    <row r="116" spans="1:10" ht="14.25" customHeight="1" x14ac:dyDescent="0.2">
      <c r="A116" s="513"/>
      <c r="B116" s="533"/>
      <c r="C116" s="514"/>
      <c r="D116" s="509"/>
      <c r="E116" s="515"/>
      <c r="F116" s="508"/>
      <c r="G116" s="508"/>
      <c r="H116" s="516"/>
      <c r="I116" s="599"/>
      <c r="J116" s="600"/>
    </row>
    <row r="117" spans="1:10" x14ac:dyDescent="0.2">
      <c r="A117" s="506" t="s">
        <v>1018</v>
      </c>
      <c r="B117" s="516" t="s">
        <v>3360</v>
      </c>
      <c r="C117" s="508" t="s">
        <v>2219</v>
      </c>
      <c r="D117" s="509" t="s">
        <v>2536</v>
      </c>
      <c r="E117" s="510">
        <f>VLOOKUP(D117,ФОТ!$B$3:$C$107,2,FALSE)</f>
        <v>176.42</v>
      </c>
      <c r="F117" s="512">
        <v>9</v>
      </c>
      <c r="G117" s="511">
        <f>ROUND(E117*F117,2)</f>
        <v>1587.78</v>
      </c>
      <c r="H117" s="512">
        <f>ROUND(G117*ФОТ!$D$3,2)</f>
        <v>4229.8500000000004</v>
      </c>
      <c r="I117" s="597">
        <f>ROUND(H117*ФОТ!$E$3,1)</f>
        <v>6133.3</v>
      </c>
      <c r="J117" s="602"/>
    </row>
    <row r="118" spans="1:10" x14ac:dyDescent="0.2">
      <c r="A118" s="506"/>
      <c r="B118" s="516" t="s">
        <v>1049</v>
      </c>
      <c r="C118" s="508"/>
      <c r="D118" s="509"/>
      <c r="E118" s="510"/>
      <c r="F118" s="512"/>
      <c r="G118" s="511"/>
      <c r="H118" s="512"/>
      <c r="I118" s="597"/>
      <c r="J118" s="598"/>
    </row>
    <row r="119" spans="1:10" ht="12.75" customHeight="1" x14ac:dyDescent="0.2">
      <c r="A119" s="506"/>
      <c r="B119" s="516"/>
      <c r="C119" s="508"/>
      <c r="D119" s="509"/>
      <c r="E119" s="510"/>
      <c r="F119" s="512"/>
      <c r="G119" s="511"/>
      <c r="H119" s="512"/>
      <c r="I119" s="597"/>
      <c r="J119" s="598"/>
    </row>
    <row r="120" spans="1:10" ht="14.25" customHeight="1" x14ac:dyDescent="0.2">
      <c r="A120" s="506" t="s">
        <v>1050</v>
      </c>
      <c r="B120" s="516" t="s">
        <v>3361</v>
      </c>
      <c r="C120" s="508" t="s">
        <v>2219</v>
      </c>
      <c r="D120" s="509" t="s">
        <v>2536</v>
      </c>
      <c r="E120" s="510">
        <f>VLOOKUP(D120,ФОТ!$B$3:$C$107,2,FALSE)</f>
        <v>176.42</v>
      </c>
      <c r="F120" s="512">
        <v>8</v>
      </c>
      <c r="G120" s="511">
        <f>ROUND(E120*F120,2)</f>
        <v>1411.36</v>
      </c>
      <c r="H120" s="512">
        <f>ROUND(G120*ФОТ!$D$3,2)</f>
        <v>3759.86</v>
      </c>
      <c r="I120" s="597">
        <f>ROUND(H120*ФОТ!$E$3,1)</f>
        <v>5451.8</v>
      </c>
      <c r="J120" s="598"/>
    </row>
    <row r="121" spans="1:10" ht="14.25" customHeight="1" x14ac:dyDescent="0.2">
      <c r="A121" s="513"/>
      <c r="B121" s="516" t="s">
        <v>1051</v>
      </c>
      <c r="C121" s="514"/>
      <c r="D121" s="509"/>
      <c r="E121" s="515"/>
      <c r="F121" s="508"/>
      <c r="G121" s="508"/>
      <c r="H121" s="516"/>
      <c r="I121" s="599"/>
      <c r="J121" s="600"/>
    </row>
    <row r="122" spans="1:10" x14ac:dyDescent="0.2">
      <c r="A122" s="513"/>
      <c r="B122" s="507"/>
      <c r="C122" s="514"/>
      <c r="D122" s="509"/>
      <c r="E122" s="515"/>
      <c r="F122" s="537"/>
      <c r="G122" s="508"/>
      <c r="H122" s="516"/>
      <c r="I122" s="599"/>
      <c r="J122" s="600"/>
    </row>
    <row r="123" spans="1:10" x14ac:dyDescent="0.2">
      <c r="A123" s="506" t="s">
        <v>1052</v>
      </c>
      <c r="B123" s="516" t="s">
        <v>3361</v>
      </c>
      <c r="C123" s="508" t="s">
        <v>2219</v>
      </c>
      <c r="D123" s="509" t="s">
        <v>2537</v>
      </c>
      <c r="E123" s="510">
        <f>VLOOKUP(D123,ФОТ!$B$3:$C$107,2,FALSE)</f>
        <v>157.79</v>
      </c>
      <c r="F123" s="536">
        <v>2.5</v>
      </c>
      <c r="G123" s="511">
        <f>ROUND(E123*F123,2)</f>
        <v>394.48</v>
      </c>
      <c r="H123" s="512">
        <f>ROUND(G123*ФОТ!$D$3,2)</f>
        <v>1050.8900000000001</v>
      </c>
      <c r="I123" s="597">
        <f>ROUND(H123*ФОТ!$E$3,1)</f>
        <v>1523.8</v>
      </c>
      <c r="J123" s="600"/>
    </row>
    <row r="124" spans="1:10" ht="14.25" customHeight="1" x14ac:dyDescent="0.2">
      <c r="A124" s="513"/>
      <c r="B124" s="507" t="s">
        <v>3403</v>
      </c>
      <c r="C124" s="514"/>
      <c r="D124" s="509"/>
      <c r="E124" s="515"/>
      <c r="F124" s="537"/>
      <c r="G124" s="508"/>
      <c r="H124" s="516"/>
      <c r="I124" s="599"/>
      <c r="J124" s="600"/>
    </row>
    <row r="125" spans="1:10" x14ac:dyDescent="0.2">
      <c r="A125" s="513"/>
      <c r="B125" s="507" t="s">
        <v>3426</v>
      </c>
      <c r="C125" s="514"/>
      <c r="D125" s="509"/>
      <c r="E125" s="515"/>
      <c r="F125" s="537"/>
      <c r="G125" s="508"/>
      <c r="H125" s="516"/>
      <c r="I125" s="599"/>
      <c r="J125" s="600"/>
    </row>
    <row r="126" spans="1:10" ht="12.75" customHeight="1" x14ac:dyDescent="0.2">
      <c r="A126" s="513"/>
      <c r="B126" s="507"/>
      <c r="C126" s="514"/>
      <c r="D126" s="509"/>
      <c r="E126" s="515"/>
      <c r="F126" s="537"/>
      <c r="G126" s="508"/>
      <c r="H126" s="516"/>
      <c r="I126" s="599"/>
      <c r="J126" s="600"/>
    </row>
    <row r="127" spans="1:10" ht="14.25" customHeight="1" x14ac:dyDescent="0.2">
      <c r="A127" s="506" t="s">
        <v>1053</v>
      </c>
      <c r="B127" s="516" t="s">
        <v>3362</v>
      </c>
      <c r="C127" s="508" t="s">
        <v>2219</v>
      </c>
      <c r="D127" s="509" t="s">
        <v>2537</v>
      </c>
      <c r="E127" s="510">
        <f>VLOOKUP(D127,ФОТ!$B$3:$C$107,2,FALSE)</f>
        <v>157.79</v>
      </c>
      <c r="F127" s="536">
        <v>3</v>
      </c>
      <c r="G127" s="511">
        <f>ROUND(E127*F127,2)</f>
        <v>473.37</v>
      </c>
      <c r="H127" s="512">
        <f>ROUND(G127*ФОТ!$D$3,2)</f>
        <v>1261.06</v>
      </c>
      <c r="I127" s="597">
        <f>ROUND(H127*ФОТ!$E$3,1)</f>
        <v>1828.5</v>
      </c>
      <c r="J127" s="602"/>
    </row>
    <row r="128" spans="1:10" x14ac:dyDescent="0.2">
      <c r="A128" s="506"/>
      <c r="B128" s="516" t="s">
        <v>3336</v>
      </c>
      <c r="C128" s="508"/>
      <c r="D128" s="509"/>
      <c r="E128" s="510"/>
      <c r="F128" s="512"/>
      <c r="G128" s="511"/>
      <c r="H128" s="512"/>
      <c r="I128" s="597"/>
      <c r="J128" s="602"/>
    </row>
    <row r="129" spans="1:10" ht="15" customHeight="1" x14ac:dyDescent="0.2">
      <c r="A129" s="506"/>
      <c r="B129" s="516" t="s">
        <v>1054</v>
      </c>
      <c r="C129" s="508"/>
      <c r="D129" s="509"/>
      <c r="E129" s="510"/>
      <c r="F129" s="511"/>
      <c r="G129" s="534"/>
      <c r="H129" s="535"/>
      <c r="I129" s="601"/>
      <c r="J129" s="598"/>
    </row>
    <row r="130" spans="1:10" ht="12.75" customHeight="1" x14ac:dyDescent="0.2">
      <c r="A130" s="513"/>
      <c r="B130" s="533"/>
      <c r="C130" s="514"/>
      <c r="D130" s="509"/>
      <c r="E130" s="515"/>
      <c r="F130" s="508"/>
      <c r="G130" s="508"/>
      <c r="H130" s="516"/>
      <c r="I130" s="599"/>
      <c r="J130" s="600"/>
    </row>
    <row r="131" spans="1:10" x14ac:dyDescent="0.2">
      <c r="A131" s="506" t="s">
        <v>1055</v>
      </c>
      <c r="B131" s="516" t="s">
        <v>3363</v>
      </c>
      <c r="C131" s="508" t="s">
        <v>2219</v>
      </c>
      <c r="D131" s="509" t="s">
        <v>2536</v>
      </c>
      <c r="E131" s="510">
        <f>VLOOKUP(D131,ФОТ!$B$3:$C$107,2,FALSE)</f>
        <v>176.42</v>
      </c>
      <c r="F131" s="512">
        <v>3</v>
      </c>
      <c r="G131" s="511">
        <f>ROUND(E131*F131,2)</f>
        <v>529.26</v>
      </c>
      <c r="H131" s="512">
        <f>ROUND(G131*ФОТ!$D$3,2)</f>
        <v>1409.95</v>
      </c>
      <c r="I131" s="597">
        <f>ROUND(H131*ФОТ!$E$3,1)</f>
        <v>2044.4</v>
      </c>
      <c r="J131" s="597"/>
    </row>
    <row r="132" spans="1:10" ht="12.75" customHeight="1" x14ac:dyDescent="0.2">
      <c r="A132" s="506"/>
      <c r="B132" s="516" t="s">
        <v>2224</v>
      </c>
      <c r="C132" s="508"/>
      <c r="D132" s="509"/>
      <c r="E132" s="510"/>
      <c r="F132" s="512"/>
      <c r="G132" s="511"/>
      <c r="H132" s="512"/>
      <c r="I132" s="597"/>
      <c r="J132" s="602"/>
    </row>
    <row r="133" spans="1:10" ht="10.5" customHeight="1" x14ac:dyDescent="0.2">
      <c r="A133" s="506"/>
      <c r="B133" s="516"/>
      <c r="C133" s="508"/>
      <c r="D133" s="509"/>
      <c r="E133" s="510"/>
      <c r="F133" s="512"/>
      <c r="G133" s="511"/>
      <c r="H133" s="512"/>
      <c r="I133" s="597"/>
      <c r="J133" s="602"/>
    </row>
    <row r="134" spans="1:10" ht="12.75" customHeight="1" x14ac:dyDescent="0.2">
      <c r="A134" s="506" t="s">
        <v>1056</v>
      </c>
      <c r="B134" s="516" t="s">
        <v>3364</v>
      </c>
      <c r="C134" s="508" t="s">
        <v>2219</v>
      </c>
      <c r="D134" s="509" t="s">
        <v>2536</v>
      </c>
      <c r="E134" s="510">
        <f>VLOOKUP(D134,ФОТ!$B$3:$C$107,2,FALSE)</f>
        <v>176.42</v>
      </c>
      <c r="F134" s="511">
        <v>3.5</v>
      </c>
      <c r="G134" s="511">
        <f>ROUND(E134*F134,2)</f>
        <v>617.47</v>
      </c>
      <c r="H134" s="512">
        <f>ROUND(G134*ФОТ!$D$3,2)</f>
        <v>1644.94</v>
      </c>
      <c r="I134" s="597">
        <f>ROUND(H134*ФОТ!$E$3,1)</f>
        <v>2385.1999999999998</v>
      </c>
      <c r="J134" s="600"/>
    </row>
    <row r="135" spans="1:10" x14ac:dyDescent="0.2">
      <c r="A135" s="506"/>
      <c r="B135" s="516" t="s">
        <v>1057</v>
      </c>
      <c r="C135" s="508"/>
      <c r="D135" s="509"/>
      <c r="E135" s="510"/>
      <c r="F135" s="511"/>
      <c r="G135" s="511"/>
      <c r="H135" s="512"/>
      <c r="I135" s="597"/>
      <c r="J135" s="600"/>
    </row>
    <row r="136" spans="1:10" x14ac:dyDescent="0.2">
      <c r="A136" s="539"/>
      <c r="B136" s="506"/>
      <c r="C136" s="508"/>
      <c r="D136" s="509"/>
      <c r="E136" s="510"/>
      <c r="F136" s="512"/>
      <c r="G136" s="534"/>
      <c r="H136" s="535"/>
      <c r="I136" s="601"/>
      <c r="J136" s="600"/>
    </row>
    <row r="137" spans="1:10" ht="12.75" customHeight="1" x14ac:dyDescent="0.2">
      <c r="A137" s="506" t="s">
        <v>1058</v>
      </c>
      <c r="B137" s="516" t="s">
        <v>3365</v>
      </c>
      <c r="C137" s="508" t="s">
        <v>2219</v>
      </c>
      <c r="D137" s="509" t="s">
        <v>2536</v>
      </c>
      <c r="E137" s="510">
        <f>VLOOKUP(D137,ФОТ!$B$3:$C$107,2,FALSE)</f>
        <v>176.42</v>
      </c>
      <c r="F137" s="512">
        <v>1.5</v>
      </c>
      <c r="G137" s="511">
        <f>ROUND(E137*F137,2)</f>
        <v>264.63</v>
      </c>
      <c r="H137" s="512">
        <f>ROUND(G137*ФОТ!$D$3,2)</f>
        <v>704.97</v>
      </c>
      <c r="I137" s="597">
        <f>ROUND(H137*ФОТ!$E$3,1)</f>
        <v>1022.2</v>
      </c>
      <c r="J137" s="597">
        <f>ROUND(H137*ФОТ!$F$3,1)</f>
        <v>916.5</v>
      </c>
    </row>
    <row r="138" spans="1:10" x14ac:dyDescent="0.2">
      <c r="A138" s="506"/>
      <c r="B138" s="516" t="s">
        <v>3434</v>
      </c>
      <c r="C138" s="508"/>
      <c r="D138" s="509"/>
      <c r="E138" s="510"/>
      <c r="F138" s="512"/>
      <c r="G138" s="511"/>
      <c r="H138" s="512"/>
      <c r="I138" s="597"/>
      <c r="J138" s="600"/>
    </row>
    <row r="139" spans="1:10" x14ac:dyDescent="0.2">
      <c r="A139" s="506"/>
      <c r="B139" s="516"/>
      <c r="C139" s="508"/>
      <c r="D139" s="509"/>
      <c r="E139" s="510"/>
      <c r="F139" s="511"/>
      <c r="G139" s="534"/>
      <c r="H139" s="535"/>
      <c r="I139" s="601"/>
      <c r="J139" s="600"/>
    </row>
    <row r="140" spans="1:10" x14ac:dyDescent="0.2">
      <c r="A140" s="506" t="s">
        <v>1059</v>
      </c>
      <c r="B140" s="516" t="s">
        <v>3366</v>
      </c>
      <c r="C140" s="508" t="s">
        <v>2219</v>
      </c>
      <c r="D140" s="509" t="s">
        <v>2536</v>
      </c>
      <c r="E140" s="510">
        <f>VLOOKUP(D140,ФОТ!$B$3:$C$107,2,FALSE)</f>
        <v>176.42</v>
      </c>
      <c r="F140" s="512">
        <v>1</v>
      </c>
      <c r="G140" s="511">
        <f>ROUND(E140*F140,2)</f>
        <v>176.42</v>
      </c>
      <c r="H140" s="512">
        <f>ROUND(G140*ФОТ!$D$3,2)</f>
        <v>469.98</v>
      </c>
      <c r="I140" s="597">
        <f>ROUND(H140*ФОТ!$E$3,1)</f>
        <v>681.5</v>
      </c>
      <c r="J140" s="597">
        <f>ROUND(H140*ФОТ!$F$3,1)</f>
        <v>611</v>
      </c>
    </row>
    <row r="141" spans="1:10" x14ac:dyDescent="0.2">
      <c r="A141" s="506"/>
      <c r="B141" s="516" t="s">
        <v>451</v>
      </c>
      <c r="C141" s="508"/>
      <c r="D141" s="509"/>
      <c r="E141" s="510"/>
      <c r="F141" s="512"/>
      <c r="G141" s="511"/>
      <c r="H141" s="512"/>
      <c r="I141" s="597"/>
      <c r="J141" s="597"/>
    </row>
    <row r="142" spans="1:10" ht="12.75" customHeight="1" x14ac:dyDescent="0.2">
      <c r="A142" s="506"/>
      <c r="B142" s="516"/>
      <c r="C142" s="508"/>
      <c r="D142" s="509"/>
      <c r="E142" s="510"/>
      <c r="F142" s="512"/>
      <c r="G142" s="511"/>
      <c r="H142" s="512"/>
      <c r="I142" s="597"/>
      <c r="J142" s="602"/>
    </row>
    <row r="143" spans="1:10" ht="12.75" customHeight="1" x14ac:dyDescent="0.2">
      <c r="A143" s="506" t="s">
        <v>1060</v>
      </c>
      <c r="B143" s="516" t="s">
        <v>3367</v>
      </c>
      <c r="C143" s="508" t="s">
        <v>2219</v>
      </c>
      <c r="D143" s="509" t="s">
        <v>2536</v>
      </c>
      <c r="E143" s="510">
        <f>VLOOKUP(D143,ФОТ!$B$3:$C$107,2,FALSE)</f>
        <v>176.42</v>
      </c>
      <c r="F143" s="512">
        <v>4</v>
      </c>
      <c r="G143" s="511">
        <f>ROUND(E143*F143,2)</f>
        <v>705.68</v>
      </c>
      <c r="H143" s="512">
        <f>ROUND(G143*ФОТ!$D$3,2)</f>
        <v>1879.93</v>
      </c>
      <c r="I143" s="597">
        <f>ROUND(H143*ФОТ!$E$3,1)</f>
        <v>2725.9</v>
      </c>
      <c r="J143" s="602"/>
    </row>
    <row r="144" spans="1:10" ht="12.75" customHeight="1" x14ac:dyDescent="0.2">
      <c r="A144" s="506"/>
      <c r="B144" s="516"/>
      <c r="C144" s="508"/>
      <c r="D144" s="509"/>
      <c r="E144" s="510"/>
      <c r="F144" s="512"/>
      <c r="G144" s="511"/>
      <c r="H144" s="512"/>
      <c r="I144" s="597"/>
      <c r="J144" s="602"/>
    </row>
    <row r="145" spans="1:10" x14ac:dyDescent="0.2">
      <c r="A145" s="506" t="s">
        <v>1061</v>
      </c>
      <c r="B145" s="516" t="s">
        <v>3368</v>
      </c>
      <c r="C145" s="508" t="s">
        <v>3439</v>
      </c>
      <c r="D145" s="509" t="s">
        <v>2536</v>
      </c>
      <c r="E145" s="510">
        <f>VLOOKUP(D145,ФОТ!$B$3:$C$107,2,FALSE)</f>
        <v>176.42</v>
      </c>
      <c r="F145" s="512">
        <v>2</v>
      </c>
      <c r="G145" s="511">
        <f>ROUND(E145*F145,2)</f>
        <v>352.84</v>
      </c>
      <c r="H145" s="512">
        <f>ROUND(G145*ФОТ!$D$3,2)</f>
        <v>939.97</v>
      </c>
      <c r="I145" s="597">
        <f>ROUND(H145*ФОТ!$E$3,1)</f>
        <v>1363</v>
      </c>
      <c r="J145" s="598"/>
    </row>
    <row r="146" spans="1:10" x14ac:dyDescent="0.2">
      <c r="A146" s="506"/>
      <c r="B146" s="516" t="s">
        <v>3440</v>
      </c>
      <c r="C146" s="508"/>
      <c r="D146" s="509"/>
      <c r="E146" s="510"/>
      <c r="F146" s="512"/>
      <c r="G146" s="534"/>
      <c r="H146" s="535"/>
      <c r="I146" s="601"/>
      <c r="J146" s="598"/>
    </row>
    <row r="147" spans="1:10" ht="9" customHeight="1" x14ac:dyDescent="0.2">
      <c r="A147" s="506"/>
      <c r="B147" s="516"/>
      <c r="C147" s="508"/>
      <c r="D147" s="509"/>
      <c r="E147" s="510"/>
      <c r="F147" s="512"/>
      <c r="G147" s="534"/>
      <c r="H147" s="535"/>
      <c r="I147" s="601"/>
      <c r="J147" s="598"/>
    </row>
    <row r="148" spans="1:10" ht="19.5" customHeight="1" x14ac:dyDescent="0.2">
      <c r="A148" s="506" t="s">
        <v>968</v>
      </c>
      <c r="B148" s="516" t="s">
        <v>3369</v>
      </c>
      <c r="C148" s="508" t="s">
        <v>1639</v>
      </c>
      <c r="D148" s="509" t="s">
        <v>2536</v>
      </c>
      <c r="E148" s="510">
        <f>VLOOKUP(D148,ФОТ!$B$3:$C$107,2,FALSE)</f>
        <v>176.42</v>
      </c>
      <c r="F148" s="512">
        <v>0.35</v>
      </c>
      <c r="G148" s="511">
        <f>ROUND(E148*F148,2)</f>
        <v>61.75</v>
      </c>
      <c r="H148" s="512">
        <f>ROUND(G148*ФОТ!$D$3,2)</f>
        <v>164.5</v>
      </c>
      <c r="I148" s="597">
        <f>ROUND(H148*ФОТ!$E$3,1)</f>
        <v>238.5</v>
      </c>
      <c r="J148" s="597"/>
    </row>
    <row r="149" spans="1:10" ht="15" customHeight="1" x14ac:dyDescent="0.2">
      <c r="A149" s="506"/>
      <c r="B149" s="516" t="s">
        <v>969</v>
      </c>
      <c r="C149" s="508"/>
      <c r="D149" s="509"/>
      <c r="E149" s="510"/>
      <c r="F149" s="512"/>
      <c r="G149" s="514"/>
      <c r="H149" s="534"/>
      <c r="I149" s="601"/>
      <c r="J149" s="603"/>
    </row>
    <row r="150" spans="1:10" ht="15" customHeight="1" x14ac:dyDescent="0.2">
      <c r="A150" s="506"/>
      <c r="B150" s="516" t="s">
        <v>970</v>
      </c>
      <c r="C150" s="508"/>
      <c r="D150" s="509"/>
      <c r="E150" s="510"/>
      <c r="F150" s="512"/>
      <c r="G150" s="514"/>
      <c r="H150" s="535"/>
      <c r="I150" s="601"/>
      <c r="J150" s="603"/>
    </row>
    <row r="151" spans="1:10" ht="15" customHeight="1" x14ac:dyDescent="0.2">
      <c r="A151" s="506"/>
      <c r="B151" s="516" t="s">
        <v>971</v>
      </c>
      <c r="C151" s="508"/>
      <c r="D151" s="509"/>
      <c r="E151" s="510"/>
      <c r="F151" s="512"/>
      <c r="G151" s="511"/>
      <c r="H151" s="512"/>
      <c r="I151" s="597"/>
      <c r="J151" s="597"/>
    </row>
    <row r="152" spans="1:10" ht="15" customHeight="1" x14ac:dyDescent="0.2">
      <c r="A152" s="506"/>
      <c r="B152" s="516" t="s">
        <v>972</v>
      </c>
      <c r="C152" s="508"/>
      <c r="D152" s="509"/>
      <c r="E152" s="510"/>
      <c r="F152" s="512"/>
      <c r="G152" s="511"/>
      <c r="H152" s="512"/>
      <c r="I152" s="597"/>
      <c r="J152" s="597"/>
    </row>
    <row r="153" spans="1:10" x14ac:dyDescent="0.2">
      <c r="A153" s="506"/>
      <c r="B153" s="516"/>
      <c r="C153" s="508"/>
      <c r="D153" s="509"/>
      <c r="E153" s="510"/>
      <c r="F153" s="512"/>
      <c r="G153" s="511"/>
      <c r="H153" s="512"/>
      <c r="I153" s="597"/>
      <c r="J153" s="597"/>
    </row>
    <row r="154" spans="1:10" x14ac:dyDescent="0.2">
      <c r="A154" s="506" t="s">
        <v>973</v>
      </c>
      <c r="B154" s="516" t="s">
        <v>3356</v>
      </c>
      <c r="C154" s="508" t="s">
        <v>2219</v>
      </c>
      <c r="D154" s="509" t="s">
        <v>2536</v>
      </c>
      <c r="E154" s="510">
        <f>VLOOKUP(D154,ФОТ!$B$3:$C$107,2,FALSE)</f>
        <v>176.42</v>
      </c>
      <c r="F154" s="512">
        <v>1</v>
      </c>
      <c r="G154" s="511">
        <f>ROUND(E154*F154,2)</f>
        <v>176.42</v>
      </c>
      <c r="H154" s="512">
        <f>ROUND(G154*ФОТ!$D$3,2)</f>
        <v>469.98</v>
      </c>
      <c r="I154" s="597">
        <f>ROUND(H154*ФОТ!$E$3,1)</f>
        <v>681.5</v>
      </c>
      <c r="J154" s="597">
        <f>ROUND(H154*ФОТ!$F$3,1)</f>
        <v>611</v>
      </c>
    </row>
    <row r="155" spans="1:10" ht="15" customHeight="1" x14ac:dyDescent="0.2">
      <c r="A155" s="506"/>
      <c r="B155" s="516" t="s">
        <v>2261</v>
      </c>
      <c r="C155" s="508"/>
      <c r="D155" s="509"/>
      <c r="E155" s="510"/>
      <c r="F155" s="512"/>
      <c r="G155" s="534"/>
      <c r="H155" s="535"/>
      <c r="I155" s="601"/>
      <c r="J155" s="598"/>
    </row>
    <row r="156" spans="1:10" ht="15" customHeight="1" x14ac:dyDescent="0.2">
      <c r="A156" s="506"/>
      <c r="B156" s="516" t="s">
        <v>974</v>
      </c>
      <c r="C156" s="508"/>
      <c r="D156" s="509"/>
      <c r="E156" s="510"/>
      <c r="F156" s="512"/>
      <c r="G156" s="534"/>
      <c r="H156" s="535"/>
      <c r="I156" s="601"/>
      <c r="J156" s="598"/>
    </row>
    <row r="157" spans="1:10" x14ac:dyDescent="0.2">
      <c r="A157" s="506"/>
      <c r="B157" s="516"/>
      <c r="C157" s="508"/>
      <c r="D157" s="509"/>
      <c r="E157" s="510"/>
      <c r="F157" s="512"/>
      <c r="G157" s="534"/>
      <c r="H157" s="535"/>
      <c r="I157" s="601"/>
      <c r="J157" s="598"/>
    </row>
    <row r="158" spans="1:10" x14ac:dyDescent="0.2">
      <c r="A158" s="506" t="s">
        <v>975</v>
      </c>
      <c r="B158" s="516" t="s">
        <v>3370</v>
      </c>
      <c r="C158" s="508" t="s">
        <v>2219</v>
      </c>
      <c r="D158" s="509" t="s">
        <v>2536</v>
      </c>
      <c r="E158" s="510">
        <f>VLOOKUP(D158,ФОТ!$B$3:$C$107,2,FALSE)</f>
        <v>176.42</v>
      </c>
      <c r="F158" s="511">
        <v>0.5</v>
      </c>
      <c r="G158" s="511">
        <f>ROUND(E158*F158,2)</f>
        <v>88.21</v>
      </c>
      <c r="H158" s="512">
        <f>ROUND(G158*ФОТ!$D$3,2)</f>
        <v>234.99</v>
      </c>
      <c r="I158" s="597">
        <f>ROUND(H158*ФОТ!$E$3,1)</f>
        <v>340.7</v>
      </c>
      <c r="J158" s="597">
        <f>ROUND(H158*ФОТ!$F$3,1)</f>
        <v>305.5</v>
      </c>
    </row>
    <row r="159" spans="1:10" ht="15" customHeight="1" x14ac:dyDescent="0.2">
      <c r="A159" s="506"/>
      <c r="B159" s="516" t="s">
        <v>976</v>
      </c>
      <c r="C159" s="508"/>
      <c r="D159" s="509"/>
      <c r="E159" s="510"/>
      <c r="F159" s="511"/>
      <c r="G159" s="511"/>
      <c r="H159" s="512"/>
      <c r="I159" s="597"/>
      <c r="J159" s="597"/>
    </row>
    <row r="160" spans="1:10" ht="12.75" customHeight="1" x14ac:dyDescent="0.2">
      <c r="A160" s="506"/>
      <c r="B160" s="516"/>
      <c r="C160" s="508"/>
      <c r="D160" s="509"/>
      <c r="E160" s="510"/>
      <c r="F160" s="512"/>
      <c r="G160" s="511"/>
      <c r="H160" s="512"/>
      <c r="I160" s="597"/>
      <c r="J160" s="597"/>
    </row>
    <row r="161" spans="1:10" ht="18.75" customHeight="1" x14ac:dyDescent="0.2">
      <c r="A161" s="506" t="s">
        <v>977</v>
      </c>
      <c r="B161" s="516" t="s">
        <v>3371</v>
      </c>
      <c r="C161" s="508" t="s">
        <v>2219</v>
      </c>
      <c r="D161" s="509" t="s">
        <v>2536</v>
      </c>
      <c r="E161" s="510">
        <f>VLOOKUP(D161,ФОТ!$B$3:$C$107,2,FALSE)</f>
        <v>176.42</v>
      </c>
      <c r="F161" s="512">
        <v>0.4</v>
      </c>
      <c r="G161" s="511">
        <f>ROUND(E161*F161,2)</f>
        <v>70.569999999999993</v>
      </c>
      <c r="H161" s="512">
        <f>ROUND(G161*ФОТ!$D$3,2)</f>
        <v>188</v>
      </c>
      <c r="I161" s="597">
        <f>ROUND(H161*ФОТ!$E$3,1)</f>
        <v>272.60000000000002</v>
      </c>
      <c r="J161" s="597">
        <f>ROUND(H161*ФОТ!$F$3,1)</f>
        <v>244.4</v>
      </c>
    </row>
    <row r="162" spans="1:10" ht="15" customHeight="1" x14ac:dyDescent="0.2">
      <c r="A162" s="506"/>
      <c r="B162" s="516" t="s">
        <v>430</v>
      </c>
      <c r="C162" s="508"/>
      <c r="D162" s="509"/>
      <c r="E162" s="510"/>
      <c r="F162" s="512"/>
      <c r="G162" s="511"/>
      <c r="H162" s="512"/>
      <c r="I162" s="597"/>
      <c r="J162" s="597"/>
    </row>
    <row r="163" spans="1:10" ht="12.75" customHeight="1" x14ac:dyDescent="0.2">
      <c r="A163" s="506"/>
      <c r="B163" s="516"/>
      <c r="C163" s="508"/>
      <c r="D163" s="509"/>
      <c r="E163" s="510"/>
      <c r="F163" s="512"/>
      <c r="G163" s="511"/>
      <c r="H163" s="512"/>
      <c r="I163" s="597"/>
      <c r="J163" s="597"/>
    </row>
    <row r="164" spans="1:10" ht="12.75" customHeight="1" x14ac:dyDescent="0.2">
      <c r="A164" s="506" t="s">
        <v>978</v>
      </c>
      <c r="B164" s="516" t="s">
        <v>3369</v>
      </c>
      <c r="C164" s="508" t="s">
        <v>2219</v>
      </c>
      <c r="D164" s="509" t="s">
        <v>2536</v>
      </c>
      <c r="E164" s="510">
        <f>VLOOKUP(D164,ФОТ!$B$3:$C$107,2,FALSE)</f>
        <v>176.42</v>
      </c>
      <c r="F164" s="512">
        <v>0.3</v>
      </c>
      <c r="G164" s="511">
        <f>ROUND(E164*F164,2)</f>
        <v>52.93</v>
      </c>
      <c r="H164" s="512">
        <f>ROUND(G164*ФОТ!$D$3,2)</f>
        <v>141.01</v>
      </c>
      <c r="I164" s="597">
        <f>ROUND(H164*ФОТ!$E$3,1)</f>
        <v>204.5</v>
      </c>
      <c r="J164" s="597">
        <f>ROUND(H164*ФОТ!$F$3,1)</f>
        <v>183.3</v>
      </c>
    </row>
    <row r="165" spans="1:10" ht="15" customHeight="1" x14ac:dyDescent="0.2">
      <c r="A165" s="506"/>
      <c r="B165" s="516" t="s">
        <v>2258</v>
      </c>
      <c r="C165" s="508"/>
      <c r="D165" s="509"/>
      <c r="E165" s="510"/>
      <c r="F165" s="512"/>
      <c r="G165" s="514"/>
      <c r="H165" s="534"/>
      <c r="I165" s="601"/>
      <c r="J165" s="603"/>
    </row>
    <row r="166" spans="1:10" x14ac:dyDescent="0.2">
      <c r="A166" s="506"/>
      <c r="B166" s="516"/>
      <c r="C166" s="508"/>
      <c r="D166" s="509"/>
      <c r="E166" s="510"/>
      <c r="F166" s="512"/>
      <c r="G166" s="514"/>
      <c r="H166" s="535"/>
      <c r="I166" s="601"/>
      <c r="J166" s="603"/>
    </row>
    <row r="167" spans="1:10" ht="12.75" customHeight="1" x14ac:dyDescent="0.2">
      <c r="A167" s="506" t="s">
        <v>979</v>
      </c>
      <c r="B167" s="516" t="s">
        <v>3372</v>
      </c>
      <c r="C167" s="508" t="s">
        <v>3439</v>
      </c>
      <c r="D167" s="509" t="s">
        <v>2536</v>
      </c>
      <c r="E167" s="510">
        <f>VLOOKUP(D167,ФОТ!$B$3:$C$107,2,FALSE)</f>
        <v>176.42</v>
      </c>
      <c r="F167" s="512">
        <v>0.18</v>
      </c>
      <c r="G167" s="511">
        <f>ROUND(E167*F167,2)</f>
        <v>31.76</v>
      </c>
      <c r="H167" s="512">
        <f>ROUND(G167*ФОТ!$D$3,2)</f>
        <v>84.61</v>
      </c>
      <c r="I167" s="597">
        <f>ROUND(H167*ФОТ!$E$3,1)</f>
        <v>122.7</v>
      </c>
      <c r="J167" s="597">
        <f>ROUND(H167*ФОТ!$F$3,1)</f>
        <v>110</v>
      </c>
    </row>
    <row r="168" spans="1:10" ht="15" customHeight="1" x14ac:dyDescent="0.2">
      <c r="A168" s="506"/>
      <c r="B168" s="516" t="s">
        <v>433</v>
      </c>
      <c r="C168" s="508"/>
      <c r="D168" s="509"/>
      <c r="E168" s="510"/>
      <c r="F168" s="512"/>
      <c r="G168" s="514"/>
      <c r="H168" s="535"/>
      <c r="I168" s="601"/>
      <c r="J168" s="603"/>
    </row>
    <row r="169" spans="1:10" x14ac:dyDescent="0.2">
      <c r="A169" s="506"/>
      <c r="B169" s="516"/>
      <c r="C169" s="508"/>
      <c r="D169" s="509"/>
      <c r="E169" s="510"/>
      <c r="F169" s="512"/>
      <c r="G169" s="514"/>
      <c r="H169" s="535"/>
      <c r="I169" s="601"/>
      <c r="J169" s="603"/>
    </row>
    <row r="170" spans="1:10" x14ac:dyDescent="0.2">
      <c r="A170" s="506" t="s">
        <v>980</v>
      </c>
      <c r="B170" s="516" t="s">
        <v>3355</v>
      </c>
      <c r="C170" s="508" t="s">
        <v>1639</v>
      </c>
      <c r="D170" s="509" t="s">
        <v>2536</v>
      </c>
      <c r="E170" s="510">
        <f>VLOOKUP(D170,ФОТ!$B$3:$C$107,2,FALSE)</f>
        <v>176.42</v>
      </c>
      <c r="F170" s="512">
        <v>1.35</v>
      </c>
      <c r="G170" s="511">
        <f>ROUND(E170*F170,2)</f>
        <v>238.17</v>
      </c>
      <c r="H170" s="512">
        <f>ROUND(G170*ФОТ!$D$3,2)</f>
        <v>634.48</v>
      </c>
      <c r="I170" s="597">
        <f>ROUND(H170*ФОТ!$E$3,1)</f>
        <v>920</v>
      </c>
      <c r="J170" s="597">
        <f>ROUND(H170*ФОТ!$F$3,1)</f>
        <v>824.8</v>
      </c>
    </row>
    <row r="171" spans="1:10" ht="15" customHeight="1" x14ac:dyDescent="0.2">
      <c r="A171" s="506"/>
      <c r="B171" s="516" t="s">
        <v>2260</v>
      </c>
      <c r="C171" s="508"/>
      <c r="D171" s="509"/>
      <c r="E171" s="510"/>
      <c r="F171" s="512"/>
      <c r="G171" s="511"/>
      <c r="H171" s="512"/>
      <c r="I171" s="597"/>
      <c r="J171" s="597"/>
    </row>
    <row r="172" spans="1:10" ht="15" customHeight="1" x14ac:dyDescent="0.2">
      <c r="A172" s="506"/>
      <c r="B172" s="516" t="s">
        <v>981</v>
      </c>
      <c r="C172" s="508"/>
      <c r="D172" s="509"/>
      <c r="E172" s="510"/>
      <c r="F172" s="511"/>
      <c r="G172" s="534"/>
      <c r="H172" s="535"/>
      <c r="I172" s="601"/>
      <c r="J172" s="598"/>
    </row>
    <row r="173" spans="1:10" x14ac:dyDescent="0.2">
      <c r="A173" s="506"/>
      <c r="B173" s="516"/>
      <c r="C173" s="508"/>
      <c r="D173" s="509"/>
      <c r="E173" s="510"/>
      <c r="F173" s="512"/>
      <c r="G173" s="534"/>
      <c r="H173" s="535"/>
      <c r="I173" s="601"/>
      <c r="J173" s="598"/>
    </row>
    <row r="174" spans="1:10" ht="12.75" customHeight="1" x14ac:dyDescent="0.2">
      <c r="A174" s="506" t="s">
        <v>982</v>
      </c>
      <c r="B174" s="516" t="s">
        <v>3355</v>
      </c>
      <c r="C174" s="508" t="s">
        <v>2219</v>
      </c>
      <c r="D174" s="509" t="s">
        <v>2536</v>
      </c>
      <c r="E174" s="510">
        <f>VLOOKUP(D174,ФОТ!$B$3:$C$107,2,FALSE)</f>
        <v>176.42</v>
      </c>
      <c r="F174" s="512">
        <v>2.7</v>
      </c>
      <c r="G174" s="511">
        <f>ROUND(E174*F174,2)</f>
        <v>476.33</v>
      </c>
      <c r="H174" s="512">
        <f>ROUND(G174*ФОТ!$D$3,2)</f>
        <v>1268.94</v>
      </c>
      <c r="I174" s="597">
        <f>ROUND(H174*ФОТ!$E$3,1)</f>
        <v>1840</v>
      </c>
      <c r="J174" s="597">
        <f>ROUND(H174*ФОТ!$F$3,1)</f>
        <v>1649.6</v>
      </c>
    </row>
    <row r="175" spans="1:10" ht="15" customHeight="1" x14ac:dyDescent="0.2">
      <c r="A175" s="506"/>
      <c r="B175" s="516" t="s">
        <v>2259</v>
      </c>
      <c r="C175" s="508"/>
      <c r="D175" s="509"/>
      <c r="E175" s="510"/>
      <c r="F175" s="512"/>
      <c r="G175" s="511"/>
      <c r="H175" s="512"/>
      <c r="I175" s="597"/>
      <c r="J175" s="597"/>
    </row>
    <row r="176" spans="1:10" ht="15" customHeight="1" x14ac:dyDescent="0.2">
      <c r="A176" s="506"/>
      <c r="B176" s="507" t="s">
        <v>983</v>
      </c>
      <c r="C176" s="508"/>
      <c r="D176" s="509"/>
      <c r="E176" s="510"/>
      <c r="F176" s="512"/>
      <c r="G176" s="511"/>
      <c r="H176" s="512"/>
      <c r="I176" s="597"/>
      <c r="J176" s="602"/>
    </row>
    <row r="177" spans="1:10" x14ac:dyDescent="0.2">
      <c r="A177" s="506"/>
      <c r="B177" s="507"/>
      <c r="C177" s="508"/>
      <c r="D177" s="509"/>
      <c r="E177" s="510"/>
      <c r="F177" s="512"/>
      <c r="G177" s="511"/>
      <c r="H177" s="512"/>
      <c r="I177" s="597"/>
      <c r="J177" s="602"/>
    </row>
    <row r="178" spans="1:10" x14ac:dyDescent="0.2">
      <c r="A178" s="506" t="s">
        <v>984</v>
      </c>
      <c r="B178" s="516" t="s">
        <v>3355</v>
      </c>
      <c r="C178" s="508" t="s">
        <v>2219</v>
      </c>
      <c r="D178" s="509" t="s">
        <v>2536</v>
      </c>
      <c r="E178" s="510">
        <f>VLOOKUP(D178,ФОТ!$B$3:$C$107,2,FALSE)</f>
        <v>176.42</v>
      </c>
      <c r="F178" s="512">
        <v>3.3</v>
      </c>
      <c r="G178" s="511">
        <f>ROUND(E178*F178,2)</f>
        <v>582.19000000000005</v>
      </c>
      <c r="H178" s="512">
        <f>ROUND(G178*ФОТ!$D$3,2)</f>
        <v>1550.95</v>
      </c>
      <c r="I178" s="597">
        <f>ROUND(H178*ФОТ!$E$3,1)</f>
        <v>2248.9</v>
      </c>
      <c r="J178" s="597">
        <f>ROUND(H178*ФОТ!$F$3,1)</f>
        <v>2016.2</v>
      </c>
    </row>
    <row r="179" spans="1:10" ht="15" customHeight="1" x14ac:dyDescent="0.2">
      <c r="A179" s="506"/>
      <c r="B179" s="516" t="s">
        <v>2262</v>
      </c>
      <c r="C179" s="508"/>
      <c r="D179" s="509"/>
      <c r="E179" s="510"/>
      <c r="F179" s="512"/>
      <c r="G179" s="511"/>
      <c r="H179" s="523"/>
      <c r="I179" s="597"/>
      <c r="J179" s="597"/>
    </row>
    <row r="180" spans="1:10" ht="15" customHeight="1" x14ac:dyDescent="0.2">
      <c r="A180" s="506"/>
      <c r="B180" s="507" t="s">
        <v>985</v>
      </c>
      <c r="C180" s="508"/>
      <c r="D180" s="509"/>
      <c r="E180" s="540"/>
      <c r="F180" s="536"/>
      <c r="G180" s="536"/>
      <c r="H180" s="511"/>
      <c r="I180" s="597"/>
      <c r="J180" s="597"/>
    </row>
    <row r="181" spans="1:10" ht="15.75" customHeight="1" x14ac:dyDescent="0.2">
      <c r="A181" s="541"/>
      <c r="B181" s="542"/>
      <c r="C181" s="543"/>
      <c r="D181" s="544"/>
      <c r="E181" s="545"/>
      <c r="F181" s="546"/>
      <c r="G181" s="547"/>
      <c r="H181" s="548"/>
      <c r="I181" s="604"/>
      <c r="J181" s="605"/>
    </row>
    <row r="182" spans="1:10" ht="15.75" customHeight="1" x14ac:dyDescent="0.2">
      <c r="A182" s="506"/>
      <c r="B182" s="516"/>
      <c r="C182" s="550"/>
      <c r="D182" s="551"/>
      <c r="E182" s="550"/>
      <c r="F182" s="512"/>
      <c r="G182" s="535"/>
      <c r="H182" s="535"/>
      <c r="I182" s="606"/>
      <c r="J182" s="598"/>
    </row>
    <row r="183" spans="1:10" ht="15.75" customHeight="1" x14ac:dyDescent="0.2">
      <c r="A183" s="552" t="s">
        <v>986</v>
      </c>
      <c r="B183" s="533"/>
      <c r="C183" s="533"/>
      <c r="D183" s="533"/>
      <c r="E183" s="533"/>
      <c r="F183" s="533"/>
      <c r="G183" s="553"/>
      <c r="H183" s="553"/>
      <c r="I183" s="607"/>
      <c r="J183" s="608"/>
    </row>
    <row r="184" spans="1:10" ht="15.75" customHeight="1" x14ac:dyDescent="0.2">
      <c r="A184" s="552" t="s">
        <v>987</v>
      </c>
      <c r="B184" s="533"/>
      <c r="C184" s="533"/>
      <c r="D184" s="533"/>
      <c r="E184" s="533"/>
      <c r="F184" s="533"/>
      <c r="G184" s="553"/>
      <c r="H184" s="553"/>
      <c r="I184" s="607"/>
      <c r="J184" s="608"/>
    </row>
    <row r="185" spans="1:10" ht="15.75" customHeight="1" x14ac:dyDescent="0.2">
      <c r="A185" s="552"/>
      <c r="B185" s="533"/>
      <c r="C185" s="533"/>
      <c r="D185" s="533"/>
      <c r="E185" s="533"/>
      <c r="F185" s="533"/>
      <c r="G185" s="553"/>
      <c r="H185" s="553"/>
      <c r="I185" s="607"/>
      <c r="J185" s="608"/>
    </row>
    <row r="186" spans="1:10" ht="15.75" customHeight="1" x14ac:dyDescent="0.2">
      <c r="A186" s="552"/>
      <c r="B186" s="533"/>
      <c r="C186" s="533"/>
      <c r="D186" s="533"/>
      <c r="E186" s="533"/>
      <c r="F186" s="533"/>
      <c r="G186" s="553"/>
      <c r="H186" s="553"/>
      <c r="I186" s="607"/>
      <c r="J186" s="608"/>
    </row>
    <row r="187" spans="1:10" ht="15.75" customHeight="1" x14ac:dyDescent="0.2">
      <c r="A187" s="555" t="s">
        <v>3835</v>
      </c>
      <c r="B187" s="556"/>
      <c r="C187" s="557" t="s">
        <v>3836</v>
      </c>
      <c r="D187" s="558" t="s">
        <v>3837</v>
      </c>
      <c r="E187" s="505" t="s">
        <v>484</v>
      </c>
      <c r="F187" s="501" t="s">
        <v>485</v>
      </c>
      <c r="G187" s="505" t="s">
        <v>486</v>
      </c>
      <c r="H187" s="504" t="s">
        <v>487</v>
      </c>
      <c r="I187" s="609" t="s">
        <v>488</v>
      </c>
      <c r="J187" s="610"/>
    </row>
    <row r="188" spans="1:10" ht="15.75" customHeight="1" x14ac:dyDescent="0.2">
      <c r="A188" s="513" t="s">
        <v>489</v>
      </c>
      <c r="B188" s="554"/>
      <c r="C188" s="532" t="s">
        <v>490</v>
      </c>
      <c r="D188" s="559" t="s">
        <v>491</v>
      </c>
      <c r="E188" s="512" t="s">
        <v>492</v>
      </c>
      <c r="F188" s="508" t="s">
        <v>493</v>
      </c>
      <c r="G188" s="512" t="s">
        <v>494</v>
      </c>
      <c r="H188" s="511" t="s">
        <v>495</v>
      </c>
      <c r="I188" s="595" t="s">
        <v>496</v>
      </c>
      <c r="J188" s="611" t="s">
        <v>497</v>
      </c>
    </row>
    <row r="189" spans="1:10" ht="15.75" customHeight="1" x14ac:dyDescent="0.2">
      <c r="A189" s="513"/>
      <c r="B189" s="554"/>
      <c r="C189" s="532"/>
      <c r="D189" s="559" t="s">
        <v>498</v>
      </c>
      <c r="E189" s="512" t="s">
        <v>499</v>
      </c>
      <c r="F189" s="508" t="s">
        <v>500</v>
      </c>
      <c r="G189" s="512" t="s">
        <v>501</v>
      </c>
      <c r="H189" s="511" t="s">
        <v>499</v>
      </c>
      <c r="I189" s="597" t="s">
        <v>1633</v>
      </c>
      <c r="J189" s="602" t="s">
        <v>1634</v>
      </c>
    </row>
    <row r="190" spans="1:10" ht="15.75" customHeight="1" x14ac:dyDescent="0.2">
      <c r="A190" s="560"/>
      <c r="B190" s="561"/>
      <c r="C190" s="562"/>
      <c r="D190" s="563"/>
      <c r="E190" s="564"/>
      <c r="F190" s="543" t="s">
        <v>1635</v>
      </c>
      <c r="G190" s="546" t="s">
        <v>499</v>
      </c>
      <c r="H190" s="565"/>
      <c r="I190" s="612" t="s">
        <v>1636</v>
      </c>
      <c r="J190" s="613" t="s">
        <v>1637</v>
      </c>
    </row>
    <row r="191" spans="1:10" ht="15.75" customHeight="1" x14ac:dyDescent="0.2">
      <c r="A191" s="555"/>
      <c r="B191" s="567"/>
      <c r="C191" s="568"/>
      <c r="D191" s="569"/>
      <c r="E191" s="570"/>
      <c r="F191" s="571"/>
      <c r="G191" s="501"/>
      <c r="H191" s="568"/>
      <c r="I191" s="614"/>
      <c r="J191" s="614"/>
    </row>
    <row r="192" spans="1:10" ht="15.75" customHeight="1" x14ac:dyDescent="0.2">
      <c r="A192" s="506" t="s">
        <v>988</v>
      </c>
      <c r="B192" s="516" t="s">
        <v>989</v>
      </c>
      <c r="C192" s="508" t="s">
        <v>1639</v>
      </c>
      <c r="D192" s="509" t="s">
        <v>2535</v>
      </c>
      <c r="E192" s="510">
        <f>VLOOKUP(D192,ФОТ!$B$3:$C$107,2,FALSE)</f>
        <v>188.36</v>
      </c>
      <c r="F192" s="511">
        <v>3</v>
      </c>
      <c r="G192" s="511">
        <f>ROUND(E192*F192,2)</f>
        <v>565.08000000000004</v>
      </c>
      <c r="H192" s="512">
        <f>ROUND(G192*ФОТ!$D$3,2)</f>
        <v>1505.37</v>
      </c>
      <c r="I192" s="597">
        <f>ROUND(H192*ФОТ!$E$3,1)</f>
        <v>2182.8000000000002</v>
      </c>
      <c r="J192" s="598"/>
    </row>
    <row r="193" spans="1:10" ht="15" customHeight="1" x14ac:dyDescent="0.2">
      <c r="A193" s="506"/>
      <c r="B193" s="507" t="s">
        <v>2730</v>
      </c>
      <c r="C193" s="508"/>
      <c r="D193" s="509"/>
      <c r="E193" s="510"/>
      <c r="F193" s="511"/>
      <c r="G193" s="511"/>
      <c r="H193" s="511"/>
      <c r="I193" s="597"/>
      <c r="J193" s="603"/>
    </row>
    <row r="194" spans="1:10" ht="15" customHeight="1" x14ac:dyDescent="0.2">
      <c r="A194" s="506"/>
      <c r="B194" s="507" t="s">
        <v>2731</v>
      </c>
      <c r="C194" s="514"/>
      <c r="D194" s="509"/>
      <c r="E194" s="515"/>
      <c r="F194" s="508"/>
      <c r="G194" s="511"/>
      <c r="H194" s="511"/>
      <c r="I194" s="597"/>
      <c r="J194" s="603"/>
    </row>
    <row r="195" spans="1:10" x14ac:dyDescent="0.2">
      <c r="A195" s="506"/>
      <c r="B195" s="507"/>
      <c r="C195" s="514"/>
      <c r="D195" s="509"/>
      <c r="E195" s="515"/>
      <c r="F195" s="508"/>
      <c r="G195" s="511"/>
      <c r="H195" s="511"/>
      <c r="I195" s="597"/>
      <c r="J195" s="603"/>
    </row>
    <row r="196" spans="1:10" x14ac:dyDescent="0.2">
      <c r="A196" s="506" t="s">
        <v>2732</v>
      </c>
      <c r="B196" s="507" t="s">
        <v>2218</v>
      </c>
      <c r="C196" s="508" t="s">
        <v>2219</v>
      </c>
      <c r="D196" s="509" t="s">
        <v>2535</v>
      </c>
      <c r="E196" s="510">
        <f>VLOOKUP(D196,ФОТ!$B$3:$C$107,2,FALSE)</f>
        <v>188.36</v>
      </c>
      <c r="F196" s="511">
        <v>10</v>
      </c>
      <c r="G196" s="511">
        <f>ROUND(E196*F196,2)</f>
        <v>1883.6</v>
      </c>
      <c r="H196" s="512">
        <f>ROUND(G196*ФОТ!$D$3,2)</f>
        <v>5017.91</v>
      </c>
      <c r="I196" s="597">
        <f>ROUND(H196*ФОТ!$E$3,1)</f>
        <v>7276</v>
      </c>
      <c r="J196" s="598"/>
    </row>
    <row r="197" spans="1:10" x14ac:dyDescent="0.2">
      <c r="A197" s="506"/>
      <c r="B197" s="516"/>
      <c r="C197" s="514"/>
      <c r="D197" s="509"/>
      <c r="E197" s="515"/>
      <c r="F197" s="508"/>
      <c r="G197" s="511"/>
      <c r="H197" s="511"/>
      <c r="I197" s="597"/>
      <c r="J197" s="603"/>
    </row>
    <row r="198" spans="1:10" x14ac:dyDescent="0.2">
      <c r="A198" s="506" t="s">
        <v>2733</v>
      </c>
      <c r="B198" s="516" t="s">
        <v>2196</v>
      </c>
      <c r="C198" s="508" t="s">
        <v>2219</v>
      </c>
      <c r="D198" s="509" t="s">
        <v>2536</v>
      </c>
      <c r="E198" s="510">
        <f>VLOOKUP(D198,ФОТ!$B$3:$C$107,2,FALSE)</f>
        <v>176.42</v>
      </c>
      <c r="F198" s="511">
        <v>1</v>
      </c>
      <c r="G198" s="511">
        <f>ROUND(E198*F198,2)</f>
        <v>176.42</v>
      </c>
      <c r="H198" s="512">
        <f>ROUND(G198*ФОТ!$D$3,2)</f>
        <v>469.98</v>
      </c>
      <c r="I198" s="597">
        <f>ROUND(H198*ФОТ!$E$3,1)</f>
        <v>681.5</v>
      </c>
      <c r="J198" s="597">
        <f>ROUND(H198*ФОТ!$F$3,1)</f>
        <v>611</v>
      </c>
    </row>
    <row r="199" spans="1:10" ht="15" customHeight="1" x14ac:dyDescent="0.2">
      <c r="A199" s="506"/>
      <c r="B199" s="516" t="s">
        <v>2197</v>
      </c>
      <c r="C199" s="508"/>
      <c r="D199" s="509"/>
      <c r="E199" s="510"/>
      <c r="F199" s="511"/>
      <c r="G199" s="534"/>
      <c r="H199" s="534"/>
      <c r="I199" s="601"/>
      <c r="J199" s="603"/>
    </row>
    <row r="200" spans="1:10" x14ac:dyDescent="0.2">
      <c r="A200" s="506"/>
      <c r="B200" s="516"/>
      <c r="C200" s="514"/>
      <c r="D200" s="509"/>
      <c r="E200" s="515"/>
      <c r="F200" s="508"/>
      <c r="G200" s="534"/>
      <c r="H200" s="534"/>
      <c r="I200" s="601"/>
      <c r="J200" s="603"/>
    </row>
    <row r="201" spans="1:10" x14ac:dyDescent="0.2">
      <c r="A201" s="506" t="s">
        <v>2198</v>
      </c>
      <c r="B201" s="516" t="s">
        <v>2199</v>
      </c>
      <c r="C201" s="508" t="s">
        <v>2219</v>
      </c>
      <c r="D201" s="509" t="s">
        <v>2536</v>
      </c>
      <c r="E201" s="510">
        <f>VLOOKUP(D201,ФОТ!$B$3:$C$107,2,FALSE)</f>
        <v>176.42</v>
      </c>
      <c r="F201" s="511">
        <v>1.5</v>
      </c>
      <c r="G201" s="511">
        <f>ROUND(E201*F201,2)</f>
        <v>264.63</v>
      </c>
      <c r="H201" s="512">
        <f>ROUND(G201*ФОТ!$D$3,2)</f>
        <v>704.97</v>
      </c>
      <c r="I201" s="597">
        <f>ROUND(H201*ФОТ!$E$3,1)</f>
        <v>1022.2</v>
      </c>
      <c r="J201" s="597">
        <f>ROUND(H201*ФОТ!$F$3,1)</f>
        <v>916.5</v>
      </c>
    </row>
    <row r="202" spans="1:10" x14ac:dyDescent="0.2">
      <c r="A202" s="506"/>
      <c r="B202" s="516"/>
      <c r="C202" s="508"/>
      <c r="D202" s="551"/>
      <c r="E202" s="510"/>
      <c r="F202" s="511"/>
      <c r="G202" s="534"/>
      <c r="H202" s="534"/>
      <c r="I202" s="601"/>
      <c r="J202" s="603"/>
    </row>
    <row r="203" spans="1:10" x14ac:dyDescent="0.2">
      <c r="A203" s="506" t="s">
        <v>2200</v>
      </c>
      <c r="B203" s="516" t="s">
        <v>2201</v>
      </c>
      <c r="C203" s="508" t="s">
        <v>2219</v>
      </c>
      <c r="D203" s="509" t="s">
        <v>2536</v>
      </c>
      <c r="E203" s="510">
        <f>VLOOKUP(D203,ФОТ!$B$3:$C$107,2,FALSE)</f>
        <v>176.42</v>
      </c>
      <c r="F203" s="512">
        <v>2</v>
      </c>
      <c r="G203" s="511">
        <f>ROUND(E203*F203,2)</f>
        <v>352.84</v>
      </c>
      <c r="H203" s="512">
        <f>ROUND(G203*ФОТ!$D$3,2)</f>
        <v>939.97</v>
      </c>
      <c r="I203" s="597">
        <f>ROUND(H203*ФОТ!$E$3,1)</f>
        <v>1363</v>
      </c>
      <c r="J203" s="597">
        <f>ROUND(H203*ФОТ!$F$3,1)</f>
        <v>1222</v>
      </c>
    </row>
    <row r="204" spans="1:10" ht="15" customHeight="1" x14ac:dyDescent="0.2">
      <c r="A204" s="506"/>
      <c r="B204" s="516" t="s">
        <v>2202</v>
      </c>
      <c r="C204" s="508"/>
      <c r="D204" s="509"/>
      <c r="E204" s="510"/>
      <c r="F204" s="512"/>
      <c r="G204" s="534"/>
      <c r="H204" s="534"/>
      <c r="I204" s="601"/>
      <c r="J204" s="603"/>
    </row>
    <row r="205" spans="1:10" x14ac:dyDescent="0.2">
      <c r="A205" s="506"/>
      <c r="B205" s="516"/>
      <c r="C205" s="508"/>
      <c r="D205" s="509"/>
      <c r="E205" s="510"/>
      <c r="F205" s="512"/>
      <c r="G205" s="534"/>
      <c r="H205" s="534"/>
      <c r="I205" s="601"/>
      <c r="J205" s="603"/>
    </row>
    <row r="206" spans="1:10" x14ac:dyDescent="0.2">
      <c r="A206" s="506" t="s">
        <v>2203</v>
      </c>
      <c r="B206" s="516" t="s">
        <v>2204</v>
      </c>
      <c r="C206" s="508" t="s">
        <v>2219</v>
      </c>
      <c r="D206" s="509" t="s">
        <v>2536</v>
      </c>
      <c r="E206" s="510">
        <f>VLOOKUP(D206,ФОТ!$B$3:$C$107,2,FALSE)</f>
        <v>176.42</v>
      </c>
      <c r="F206" s="512">
        <v>3</v>
      </c>
      <c r="G206" s="511">
        <f>ROUND(E206*F206,2)</f>
        <v>529.26</v>
      </c>
      <c r="H206" s="512">
        <f>ROUND(G206*ФОТ!$D$3,2)</f>
        <v>1409.95</v>
      </c>
      <c r="I206" s="597">
        <f>ROUND(H206*ФОТ!$E$3,1)</f>
        <v>2044.4</v>
      </c>
      <c r="J206" s="597">
        <f>ROUND(H206*ФОТ!$F$3,1)</f>
        <v>1832.9</v>
      </c>
    </row>
    <row r="207" spans="1:10" ht="14.25" customHeight="1" x14ac:dyDescent="0.2">
      <c r="A207" s="506"/>
      <c r="B207" s="516" t="s">
        <v>2205</v>
      </c>
      <c r="C207" s="508"/>
      <c r="D207" s="509"/>
      <c r="E207" s="521"/>
      <c r="F207" s="536"/>
      <c r="G207" s="534"/>
      <c r="H207" s="534"/>
      <c r="I207" s="601"/>
      <c r="J207" s="603"/>
    </row>
    <row r="208" spans="1:10" x14ac:dyDescent="0.2">
      <c r="A208" s="506"/>
      <c r="B208" s="516"/>
      <c r="C208" s="508"/>
      <c r="D208" s="509"/>
      <c r="E208" s="510"/>
      <c r="F208" s="536"/>
      <c r="G208" s="534"/>
      <c r="H208" s="534"/>
      <c r="I208" s="601"/>
      <c r="J208" s="603"/>
    </row>
    <row r="209" spans="1:10" x14ac:dyDescent="0.2">
      <c r="A209" s="506" t="s">
        <v>2206</v>
      </c>
      <c r="B209" s="516" t="s">
        <v>2226</v>
      </c>
      <c r="C209" s="508" t="s">
        <v>2219</v>
      </c>
      <c r="D209" s="509" t="s">
        <v>2536</v>
      </c>
      <c r="E209" s="510">
        <f>VLOOKUP(D209,ФОТ!$B$3:$C$107,2,FALSE)</f>
        <v>176.42</v>
      </c>
      <c r="F209" s="536">
        <v>2</v>
      </c>
      <c r="G209" s="511">
        <f>ROUND(E209*F209,2)</f>
        <v>352.84</v>
      </c>
      <c r="H209" s="512">
        <f>ROUND(G209*ФОТ!$D$3,2)</f>
        <v>939.97</v>
      </c>
      <c r="I209" s="597">
        <f>ROUND(H209*ФОТ!$E$3,1)</f>
        <v>1363</v>
      </c>
      <c r="J209" s="597">
        <f>ROUND(H209*ФОТ!$F$3,1)</f>
        <v>1222</v>
      </c>
    </row>
    <row r="210" spans="1:10" x14ac:dyDescent="0.2">
      <c r="A210" s="506"/>
      <c r="B210" s="516"/>
      <c r="C210" s="508"/>
      <c r="D210" s="509"/>
      <c r="E210" s="510"/>
      <c r="F210" s="536"/>
      <c r="G210" s="534"/>
      <c r="H210" s="534"/>
      <c r="I210" s="601"/>
      <c r="J210" s="603"/>
    </row>
    <row r="211" spans="1:10" x14ac:dyDescent="0.2">
      <c r="A211" s="506" t="s">
        <v>2207</v>
      </c>
      <c r="B211" s="516" t="s">
        <v>2208</v>
      </c>
      <c r="C211" s="514"/>
      <c r="D211" s="509"/>
      <c r="E211" s="515"/>
      <c r="F211" s="508"/>
      <c r="G211" s="511"/>
      <c r="H211" s="511"/>
      <c r="I211" s="597"/>
      <c r="J211" s="597"/>
    </row>
    <row r="212" spans="1:10" ht="15" customHeight="1" x14ac:dyDescent="0.2">
      <c r="A212" s="506"/>
      <c r="B212" s="516" t="s">
        <v>2209</v>
      </c>
      <c r="C212" s="508" t="s">
        <v>2219</v>
      </c>
      <c r="D212" s="509" t="s">
        <v>2536</v>
      </c>
      <c r="E212" s="510">
        <f>VLOOKUP(D212,ФОТ!$B$3:$C$107,2,FALSE)</f>
        <v>176.42</v>
      </c>
      <c r="F212" s="512">
        <v>1.5</v>
      </c>
      <c r="G212" s="511">
        <f>ROUND(E212*F212,2)</f>
        <v>264.63</v>
      </c>
      <c r="H212" s="512">
        <f>ROUND(G212*ФОТ!$D$3,2)</f>
        <v>704.97</v>
      </c>
      <c r="I212" s="597">
        <f>ROUND(H212*ФОТ!$E$3,1)</f>
        <v>1022.2</v>
      </c>
      <c r="J212" s="603"/>
    </row>
    <row r="213" spans="1:10" x14ac:dyDescent="0.2">
      <c r="A213" s="506"/>
      <c r="B213" s="516"/>
      <c r="C213" s="508"/>
      <c r="D213" s="509"/>
      <c r="E213" s="510"/>
      <c r="F213" s="512"/>
      <c r="G213" s="534"/>
      <c r="H213" s="534"/>
      <c r="I213" s="601"/>
      <c r="J213" s="603"/>
    </row>
    <row r="214" spans="1:10" x14ac:dyDescent="0.2">
      <c r="A214" s="506" t="s">
        <v>2210</v>
      </c>
      <c r="B214" s="516" t="s">
        <v>2211</v>
      </c>
      <c r="C214" s="508" t="s">
        <v>2219</v>
      </c>
      <c r="D214" s="509" t="s">
        <v>2536</v>
      </c>
      <c r="E214" s="510">
        <f>VLOOKUP(D214,ФОТ!$B$3:$C$107,2,FALSE)</f>
        <v>176.42</v>
      </c>
      <c r="F214" s="512">
        <v>3</v>
      </c>
      <c r="G214" s="511">
        <f>ROUND(E214*F214,2)</f>
        <v>529.26</v>
      </c>
      <c r="H214" s="512">
        <f>ROUND(G214*ФОТ!$D$3,2)</f>
        <v>1409.95</v>
      </c>
      <c r="I214" s="597">
        <f>ROUND(H214*ФОТ!$E$3,1)</f>
        <v>2044.4</v>
      </c>
      <c r="J214" s="597"/>
    </row>
    <row r="215" spans="1:10" ht="15" customHeight="1" x14ac:dyDescent="0.2">
      <c r="A215" s="506"/>
      <c r="B215" s="516" t="s">
        <v>1072</v>
      </c>
      <c r="C215" s="508"/>
      <c r="D215" s="509"/>
      <c r="E215" s="510"/>
      <c r="F215" s="512"/>
      <c r="G215" s="534"/>
      <c r="H215" s="534"/>
      <c r="I215" s="601"/>
      <c r="J215" s="603"/>
    </row>
    <row r="216" spans="1:10" x14ac:dyDescent="0.2">
      <c r="A216" s="506"/>
      <c r="B216" s="516"/>
      <c r="C216" s="514"/>
      <c r="D216" s="509"/>
      <c r="E216" s="515"/>
      <c r="F216" s="508"/>
      <c r="G216" s="534"/>
      <c r="H216" s="534"/>
      <c r="I216" s="601"/>
      <c r="J216" s="603"/>
    </row>
    <row r="217" spans="1:10" x14ac:dyDescent="0.2">
      <c r="A217" s="506" t="s">
        <v>1073</v>
      </c>
      <c r="B217" s="516" t="s">
        <v>1074</v>
      </c>
      <c r="C217" s="508" t="s">
        <v>2219</v>
      </c>
      <c r="D217" s="509" t="s">
        <v>2536</v>
      </c>
      <c r="E217" s="510">
        <f>VLOOKUP(D217,ФОТ!$B$3:$C$107,2,FALSE)</f>
        <v>176.42</v>
      </c>
      <c r="F217" s="512">
        <v>3</v>
      </c>
      <c r="G217" s="511">
        <f>ROUND(E217*F217,2)</f>
        <v>529.26</v>
      </c>
      <c r="H217" s="512">
        <f>ROUND(G217*ФОТ!$D$3,2)</f>
        <v>1409.95</v>
      </c>
      <c r="I217" s="597">
        <f>ROUND(H217*ФОТ!$E$3,1)</f>
        <v>2044.4</v>
      </c>
      <c r="J217" s="597"/>
    </row>
    <row r="218" spans="1:10" x14ac:dyDescent="0.2">
      <c r="A218" s="506"/>
      <c r="B218" s="516"/>
      <c r="C218" s="508"/>
      <c r="D218" s="551"/>
      <c r="E218" s="510"/>
      <c r="F218" s="536"/>
      <c r="G218" s="534"/>
      <c r="H218" s="534"/>
      <c r="I218" s="601"/>
      <c r="J218" s="603"/>
    </row>
    <row r="219" spans="1:10" x14ac:dyDescent="0.2">
      <c r="A219" s="506" t="s">
        <v>2875</v>
      </c>
      <c r="B219" s="516" t="s">
        <v>2876</v>
      </c>
      <c r="C219" s="508" t="s">
        <v>2219</v>
      </c>
      <c r="D219" s="509" t="s">
        <v>2536</v>
      </c>
      <c r="E219" s="510">
        <f>VLOOKUP(D219,ФОТ!$B$3:$C$107,2,FALSE)</f>
        <v>176.42</v>
      </c>
      <c r="F219" s="536">
        <v>2</v>
      </c>
      <c r="G219" s="511">
        <f>ROUND(E219*F219,2)</f>
        <v>352.84</v>
      </c>
      <c r="H219" s="512">
        <f>ROUND(G219*ФОТ!$D$3,2)</f>
        <v>939.97</v>
      </c>
      <c r="I219" s="597">
        <f>ROUND(H219*ФОТ!$E$3,1)</f>
        <v>1363</v>
      </c>
      <c r="J219" s="597">
        <f>ROUND(H219*ФОТ!$F$3,1)</f>
        <v>1222</v>
      </c>
    </row>
    <row r="220" spans="1:10" x14ac:dyDescent="0.2">
      <c r="A220" s="506"/>
      <c r="B220" s="516"/>
      <c r="C220" s="508"/>
      <c r="D220" s="551"/>
      <c r="E220" s="510"/>
      <c r="F220" s="508"/>
      <c r="G220" s="534"/>
      <c r="H220" s="534"/>
      <c r="I220" s="601"/>
      <c r="J220" s="603"/>
    </row>
    <row r="221" spans="1:10" x14ac:dyDescent="0.2">
      <c r="A221" s="506" t="s">
        <v>2877</v>
      </c>
      <c r="B221" s="516" t="s">
        <v>2878</v>
      </c>
      <c r="C221" s="508" t="s">
        <v>2219</v>
      </c>
      <c r="D221" s="509" t="s">
        <v>2536</v>
      </c>
      <c r="E221" s="510">
        <f>VLOOKUP(D221,ФОТ!$B$3:$C$107,2,FALSE)</f>
        <v>176.42</v>
      </c>
      <c r="F221" s="512">
        <v>9</v>
      </c>
      <c r="G221" s="511">
        <f>ROUND(E221*F221,2)</f>
        <v>1587.78</v>
      </c>
      <c r="H221" s="512">
        <f>ROUND(G221*ФОТ!$D$3,2)</f>
        <v>4229.8500000000004</v>
      </c>
      <c r="I221" s="597">
        <f>ROUND(H221*ФОТ!$E$3,1)</f>
        <v>6133.3</v>
      </c>
      <c r="J221" s="597"/>
    </row>
    <row r="222" spans="1:10" ht="15" customHeight="1" x14ac:dyDescent="0.2">
      <c r="A222" s="506"/>
      <c r="B222" s="516" t="s">
        <v>535</v>
      </c>
      <c r="C222" s="508"/>
      <c r="D222" s="551"/>
      <c r="E222" s="510"/>
      <c r="F222" s="512"/>
      <c r="G222" s="534"/>
      <c r="H222" s="534"/>
      <c r="I222" s="601"/>
      <c r="J222" s="603"/>
    </row>
    <row r="223" spans="1:10" hidden="1" x14ac:dyDescent="0.2">
      <c r="A223" s="506"/>
      <c r="B223" s="516"/>
      <c r="C223" s="508"/>
      <c r="D223" s="551"/>
      <c r="E223" s="510"/>
      <c r="F223" s="512"/>
      <c r="G223" s="534"/>
      <c r="H223" s="534"/>
      <c r="I223" s="601"/>
      <c r="J223" s="603"/>
    </row>
    <row r="224" spans="1:10" ht="24.75" customHeight="1" x14ac:dyDescent="0.2">
      <c r="A224" s="506" t="s">
        <v>536</v>
      </c>
      <c r="B224" s="516" t="s">
        <v>2878</v>
      </c>
      <c r="C224" s="508" t="s">
        <v>1639</v>
      </c>
      <c r="D224" s="509" t="s">
        <v>2536</v>
      </c>
      <c r="E224" s="510">
        <f>VLOOKUP(D224,ФОТ!$B$3:$C$107,2,FALSE)</f>
        <v>176.42</v>
      </c>
      <c r="F224" s="512">
        <v>8</v>
      </c>
      <c r="G224" s="511">
        <f>ROUND(E224*F224,2)</f>
        <v>1411.36</v>
      </c>
      <c r="H224" s="512">
        <f>ROUND(G224*ФОТ!$D$3,2)</f>
        <v>3759.86</v>
      </c>
      <c r="I224" s="597">
        <f>ROUND(H224*ФОТ!$E$3,1)</f>
        <v>5451.8</v>
      </c>
      <c r="J224" s="597"/>
    </row>
    <row r="225" spans="1:10" x14ac:dyDescent="0.2">
      <c r="A225" s="506"/>
      <c r="B225" s="516" t="s">
        <v>537</v>
      </c>
      <c r="C225" s="508"/>
      <c r="D225" s="551"/>
      <c r="E225" s="510"/>
      <c r="F225" s="508"/>
      <c r="G225" s="534"/>
      <c r="H225" s="534"/>
      <c r="I225" s="601"/>
      <c r="J225" s="603"/>
    </row>
    <row r="226" spans="1:10" x14ac:dyDescent="0.2">
      <c r="A226" s="506"/>
      <c r="B226" s="516"/>
      <c r="C226" s="508"/>
      <c r="D226" s="551"/>
      <c r="E226" s="510"/>
      <c r="F226" s="537"/>
      <c r="G226" s="534"/>
      <c r="H226" s="534"/>
      <c r="I226" s="601"/>
      <c r="J226" s="603"/>
    </row>
    <row r="227" spans="1:10" x14ac:dyDescent="0.2">
      <c r="A227" s="506" t="s">
        <v>538</v>
      </c>
      <c r="B227" s="516" t="s">
        <v>2878</v>
      </c>
      <c r="C227" s="508" t="s">
        <v>2219</v>
      </c>
      <c r="D227" s="509" t="s">
        <v>2536</v>
      </c>
      <c r="E227" s="510">
        <f>VLOOKUP(D227,ФОТ!$B$3:$C$107,2,FALSE)</f>
        <v>176.42</v>
      </c>
      <c r="F227" s="536">
        <v>2.5</v>
      </c>
      <c r="G227" s="511">
        <f>ROUND(E227*F227,2)</f>
        <v>441.05</v>
      </c>
      <c r="H227" s="512">
        <f>ROUND(G227*ФОТ!$D$3,2)</f>
        <v>1174.96</v>
      </c>
      <c r="I227" s="597">
        <f>ROUND(H227*ФОТ!$E$3,1)</f>
        <v>1703.7</v>
      </c>
      <c r="J227" s="597"/>
    </row>
    <row r="228" spans="1:10" x14ac:dyDescent="0.2">
      <c r="A228" s="506"/>
      <c r="B228" s="507" t="s">
        <v>539</v>
      </c>
      <c r="C228" s="508"/>
      <c r="D228" s="551"/>
      <c r="E228" s="510"/>
      <c r="F228" s="511"/>
      <c r="G228" s="534"/>
      <c r="H228" s="534"/>
      <c r="I228" s="601"/>
      <c r="J228" s="603"/>
    </row>
    <row r="229" spans="1:10" x14ac:dyDescent="0.2">
      <c r="A229" s="506"/>
      <c r="B229" s="507"/>
      <c r="C229" s="508"/>
      <c r="D229" s="551"/>
      <c r="E229" s="510"/>
      <c r="F229" s="511"/>
      <c r="G229" s="534"/>
      <c r="H229" s="534"/>
      <c r="I229" s="601"/>
      <c r="J229" s="603"/>
    </row>
    <row r="230" spans="1:10" x14ac:dyDescent="0.2">
      <c r="A230" s="506" t="s">
        <v>540</v>
      </c>
      <c r="B230" s="516" t="s">
        <v>541</v>
      </c>
      <c r="C230" s="508" t="s">
        <v>2219</v>
      </c>
      <c r="D230" s="509" t="s">
        <v>2536</v>
      </c>
      <c r="E230" s="510">
        <f>VLOOKUP(D230,ФОТ!$B$3:$C$107,2,FALSE)</f>
        <v>176.42</v>
      </c>
      <c r="F230" s="536">
        <v>3</v>
      </c>
      <c r="G230" s="511">
        <f>ROUND(E230*F230,2)</f>
        <v>529.26</v>
      </c>
      <c r="H230" s="512">
        <f>ROUND(G230*ФОТ!$D$3,2)</f>
        <v>1409.95</v>
      </c>
      <c r="I230" s="597">
        <f>ROUND(H230*ФОТ!$E$3,1)</f>
        <v>2044.4</v>
      </c>
      <c r="J230" s="597"/>
    </row>
    <row r="231" spans="1:10" x14ac:dyDescent="0.2">
      <c r="A231" s="506"/>
      <c r="B231" s="516" t="s">
        <v>542</v>
      </c>
      <c r="C231" s="508"/>
      <c r="D231" s="551"/>
      <c r="E231" s="510"/>
      <c r="F231" s="512"/>
      <c r="G231" s="534"/>
      <c r="H231" s="534"/>
      <c r="I231" s="601"/>
      <c r="J231" s="603"/>
    </row>
    <row r="232" spans="1:10" x14ac:dyDescent="0.2">
      <c r="A232" s="506"/>
      <c r="B232" s="516" t="s">
        <v>543</v>
      </c>
      <c r="C232" s="508"/>
      <c r="D232" s="551"/>
      <c r="E232" s="510"/>
      <c r="F232" s="511"/>
      <c r="G232" s="534"/>
      <c r="H232" s="534"/>
      <c r="I232" s="601"/>
      <c r="J232" s="603"/>
    </row>
    <row r="233" spans="1:10" x14ac:dyDescent="0.2">
      <c r="A233" s="506"/>
      <c r="B233" s="516"/>
      <c r="C233" s="508"/>
      <c r="D233" s="551"/>
      <c r="E233" s="510"/>
      <c r="F233" s="512"/>
      <c r="G233" s="534"/>
      <c r="H233" s="534"/>
      <c r="I233" s="601"/>
      <c r="J233" s="603"/>
    </row>
    <row r="234" spans="1:10" x14ac:dyDescent="0.2">
      <c r="A234" s="506" t="s">
        <v>544</v>
      </c>
      <c r="B234" s="516" t="s">
        <v>545</v>
      </c>
      <c r="C234" s="508" t="s">
        <v>2219</v>
      </c>
      <c r="D234" s="509" t="s">
        <v>2536</v>
      </c>
      <c r="E234" s="510">
        <f>VLOOKUP(D234,ФОТ!$B$3:$C$107,2,FALSE)</f>
        <v>176.42</v>
      </c>
      <c r="F234" s="512">
        <v>5</v>
      </c>
      <c r="G234" s="511">
        <f>ROUND(E234*F234,2)</f>
        <v>882.1</v>
      </c>
      <c r="H234" s="512">
        <f>ROUND(G234*ФОТ!$D$3,2)</f>
        <v>2349.91</v>
      </c>
      <c r="I234" s="597">
        <f>ROUND(H234*ФОТ!$E$3,1)</f>
        <v>3407.4</v>
      </c>
      <c r="J234" s="597"/>
    </row>
    <row r="235" spans="1:10" x14ac:dyDescent="0.2">
      <c r="A235" s="506"/>
      <c r="B235" s="516" t="s">
        <v>3434</v>
      </c>
      <c r="C235" s="508"/>
      <c r="D235" s="551"/>
      <c r="E235" s="510"/>
      <c r="F235" s="512"/>
      <c r="G235" s="534"/>
      <c r="H235" s="534"/>
      <c r="I235" s="601"/>
      <c r="J235" s="603"/>
    </row>
    <row r="236" spans="1:10" x14ac:dyDescent="0.2">
      <c r="A236" s="506"/>
      <c r="B236" s="516"/>
      <c r="C236" s="508"/>
      <c r="D236" s="551"/>
      <c r="E236" s="510"/>
      <c r="F236" s="512"/>
      <c r="G236" s="534"/>
      <c r="H236" s="534"/>
      <c r="I236" s="601"/>
      <c r="J236" s="603"/>
    </row>
    <row r="237" spans="1:10" x14ac:dyDescent="0.2">
      <c r="A237" s="506" t="s">
        <v>546</v>
      </c>
      <c r="B237" s="516" t="s">
        <v>547</v>
      </c>
      <c r="C237" s="508" t="s">
        <v>2219</v>
      </c>
      <c r="D237" s="509" t="s">
        <v>2536</v>
      </c>
      <c r="E237" s="510">
        <f>VLOOKUP(D237,ФОТ!$B$3:$C$107,2,FALSE)</f>
        <v>176.42</v>
      </c>
      <c r="F237" s="512">
        <v>4</v>
      </c>
      <c r="G237" s="511">
        <f>ROUND(E237*F237,2)</f>
        <v>705.68</v>
      </c>
      <c r="H237" s="512">
        <f>ROUND(G237*ФОТ!$D$3,2)</f>
        <v>1879.93</v>
      </c>
      <c r="I237" s="597">
        <f>ROUND(H237*ФОТ!$E$3,1)</f>
        <v>2725.9</v>
      </c>
      <c r="J237" s="597"/>
    </row>
    <row r="238" spans="1:10" x14ac:dyDescent="0.2">
      <c r="A238" s="506"/>
      <c r="B238" s="516"/>
      <c r="C238" s="508"/>
      <c r="D238" s="551"/>
      <c r="E238" s="510"/>
      <c r="F238" s="512"/>
      <c r="G238" s="534"/>
      <c r="H238" s="534"/>
      <c r="I238" s="601"/>
      <c r="J238" s="603"/>
    </row>
    <row r="239" spans="1:10" x14ac:dyDescent="0.2">
      <c r="A239" s="506" t="s">
        <v>548</v>
      </c>
      <c r="B239" s="516" t="s">
        <v>549</v>
      </c>
      <c r="C239" s="508" t="s">
        <v>2219</v>
      </c>
      <c r="D239" s="509" t="s">
        <v>2536</v>
      </c>
      <c r="E239" s="510">
        <f>VLOOKUP(D239,ФОТ!$B$3:$C$107,2,FALSE)</f>
        <v>176.42</v>
      </c>
      <c r="F239" s="512">
        <v>1.5</v>
      </c>
      <c r="G239" s="511">
        <f>ROUND(E239*F239,2)</f>
        <v>264.63</v>
      </c>
      <c r="H239" s="512">
        <f>ROUND(G239*ФОТ!$D$3,2)</f>
        <v>704.97</v>
      </c>
      <c r="I239" s="597">
        <f>ROUND(H239*ФОТ!$E$3,1)</f>
        <v>1022.2</v>
      </c>
      <c r="J239" s="597">
        <f>ROUND(H239*ФОТ!$F$3,1)</f>
        <v>916.5</v>
      </c>
    </row>
    <row r="240" spans="1:10" x14ac:dyDescent="0.2">
      <c r="A240" s="506"/>
      <c r="B240" s="516" t="s">
        <v>2224</v>
      </c>
      <c r="C240" s="508"/>
      <c r="D240" s="551"/>
      <c r="E240" s="510"/>
      <c r="F240" s="512"/>
      <c r="G240" s="534"/>
      <c r="H240" s="534"/>
      <c r="I240" s="601"/>
      <c r="J240" s="603"/>
    </row>
    <row r="241" spans="1:10" x14ac:dyDescent="0.2">
      <c r="A241" s="506"/>
      <c r="B241" s="516"/>
      <c r="C241" s="508"/>
      <c r="D241" s="551"/>
      <c r="E241" s="510"/>
      <c r="F241" s="511"/>
      <c r="G241" s="534"/>
      <c r="H241" s="534"/>
      <c r="I241" s="601"/>
      <c r="J241" s="603"/>
    </row>
    <row r="242" spans="1:10" x14ac:dyDescent="0.2">
      <c r="A242" s="506" t="s">
        <v>550</v>
      </c>
      <c r="B242" s="516" t="s">
        <v>2226</v>
      </c>
      <c r="C242" s="508" t="s">
        <v>2219</v>
      </c>
      <c r="D242" s="509" t="s">
        <v>2536</v>
      </c>
      <c r="E242" s="510">
        <f>VLOOKUP(D242,ФОТ!$B$3:$C$107,2,FALSE)</f>
        <v>176.42</v>
      </c>
      <c r="F242" s="512">
        <v>1</v>
      </c>
      <c r="G242" s="511">
        <f>ROUND(E242*F242,2)</f>
        <v>176.42</v>
      </c>
      <c r="H242" s="512">
        <f>ROUND(G242*ФОТ!$D$3,2)</f>
        <v>469.98</v>
      </c>
      <c r="I242" s="597">
        <f>ROUND(H242*ФОТ!$E$3,1)</f>
        <v>681.5</v>
      </c>
      <c r="J242" s="597">
        <f>ROUND(H242*ФОТ!$F$3,1)</f>
        <v>611</v>
      </c>
    </row>
    <row r="243" spans="1:10" x14ac:dyDescent="0.2">
      <c r="A243" s="506"/>
      <c r="B243" s="516"/>
      <c r="C243" s="508"/>
      <c r="D243" s="551"/>
      <c r="E243" s="510"/>
      <c r="F243" s="512"/>
      <c r="G243" s="534"/>
      <c r="H243" s="534"/>
      <c r="I243" s="601"/>
      <c r="J243" s="603"/>
    </row>
    <row r="244" spans="1:10" x14ac:dyDescent="0.2">
      <c r="A244" s="506" t="s">
        <v>551</v>
      </c>
      <c r="B244" s="516" t="s">
        <v>552</v>
      </c>
      <c r="C244" s="508" t="s">
        <v>2219</v>
      </c>
      <c r="D244" s="509" t="s">
        <v>2536</v>
      </c>
      <c r="E244" s="510">
        <f>VLOOKUP(D244,ФОТ!$B$3:$C$107,2,FALSE)</f>
        <v>176.42</v>
      </c>
      <c r="F244" s="511">
        <v>3.5</v>
      </c>
      <c r="G244" s="511">
        <f>ROUND(E244*F244,2)</f>
        <v>617.47</v>
      </c>
      <c r="H244" s="512">
        <f>ROUND(G244*ФОТ!$D$3,2)</f>
        <v>1644.94</v>
      </c>
      <c r="I244" s="597">
        <f>ROUND(H244*ФОТ!$E$3,1)</f>
        <v>2385.1999999999998</v>
      </c>
      <c r="J244" s="597"/>
    </row>
    <row r="245" spans="1:10" x14ac:dyDescent="0.2">
      <c r="A245" s="506"/>
      <c r="B245" s="516" t="s">
        <v>553</v>
      </c>
      <c r="C245" s="508"/>
      <c r="D245" s="551"/>
      <c r="E245" s="510"/>
      <c r="F245" s="511"/>
      <c r="G245" s="534"/>
      <c r="H245" s="534"/>
      <c r="I245" s="601"/>
      <c r="J245" s="603"/>
    </row>
    <row r="246" spans="1:10" x14ac:dyDescent="0.2">
      <c r="A246" s="506"/>
      <c r="B246" s="516"/>
      <c r="C246" s="508"/>
      <c r="D246" s="551"/>
      <c r="E246" s="510"/>
      <c r="F246" s="512"/>
      <c r="G246" s="534"/>
      <c r="H246" s="534"/>
      <c r="I246" s="601"/>
      <c r="J246" s="603"/>
    </row>
    <row r="247" spans="1:10" x14ac:dyDescent="0.2">
      <c r="A247" s="506" t="s">
        <v>554</v>
      </c>
      <c r="B247" s="516" t="s">
        <v>555</v>
      </c>
      <c r="C247" s="508" t="s">
        <v>3439</v>
      </c>
      <c r="D247" s="509" t="s">
        <v>2536</v>
      </c>
      <c r="E247" s="510">
        <f>VLOOKUP(D247,ФОТ!$B$3:$C$107,2,FALSE)</f>
        <v>176.42</v>
      </c>
      <c r="F247" s="512">
        <v>1.5</v>
      </c>
      <c r="G247" s="511">
        <f>ROUND(E247*F247,2)</f>
        <v>264.63</v>
      </c>
      <c r="H247" s="512">
        <f>ROUND(G247*ФОТ!$D$3,2)</f>
        <v>704.97</v>
      </c>
      <c r="I247" s="597">
        <f>ROUND(H247*ФОТ!$E$3,1)</f>
        <v>1022.2</v>
      </c>
      <c r="J247" s="597"/>
    </row>
    <row r="248" spans="1:10" x14ac:dyDescent="0.2">
      <c r="A248" s="506"/>
      <c r="B248" s="516"/>
      <c r="C248" s="508"/>
      <c r="D248" s="551"/>
      <c r="E248" s="510"/>
      <c r="F248" s="512"/>
      <c r="G248" s="534"/>
      <c r="H248" s="534"/>
      <c r="I248" s="601"/>
      <c r="J248" s="603"/>
    </row>
    <row r="249" spans="1:10" x14ac:dyDescent="0.2">
      <c r="A249" s="506" t="s">
        <v>556</v>
      </c>
      <c r="B249" s="516" t="s">
        <v>2286</v>
      </c>
      <c r="C249" s="508" t="s">
        <v>1639</v>
      </c>
      <c r="D249" s="509" t="s">
        <v>2536</v>
      </c>
      <c r="E249" s="510">
        <f>VLOOKUP(D249,ФОТ!$B$3:$C$107,2,FALSE)</f>
        <v>176.42</v>
      </c>
      <c r="F249" s="512">
        <v>1.5</v>
      </c>
      <c r="G249" s="511">
        <f>ROUND(E249*F249,2)</f>
        <v>264.63</v>
      </c>
      <c r="H249" s="512">
        <f>ROUND(G249*ФОТ!$D$3,2)</f>
        <v>704.97</v>
      </c>
      <c r="I249" s="597">
        <f>ROUND(H249*ФОТ!$E$3,1)</f>
        <v>1022.2</v>
      </c>
      <c r="J249" s="597">
        <f>ROUND(H249*ФОТ!$F$3,1)</f>
        <v>916.5</v>
      </c>
    </row>
    <row r="250" spans="1:10" x14ac:dyDescent="0.2">
      <c r="A250" s="506"/>
      <c r="B250" s="516" t="s">
        <v>2287</v>
      </c>
      <c r="C250" s="508"/>
      <c r="D250" s="551"/>
      <c r="E250" s="510"/>
      <c r="F250" s="512"/>
      <c r="G250" s="534"/>
      <c r="H250" s="534"/>
      <c r="I250" s="601"/>
      <c r="J250" s="603"/>
    </row>
    <row r="251" spans="1:10" x14ac:dyDescent="0.2">
      <c r="A251" s="506"/>
      <c r="B251" s="516" t="s">
        <v>2288</v>
      </c>
      <c r="C251" s="508"/>
      <c r="D251" s="551"/>
      <c r="E251" s="510"/>
      <c r="F251" s="512"/>
      <c r="G251" s="534"/>
      <c r="H251" s="534"/>
      <c r="I251" s="601"/>
      <c r="J251" s="603"/>
    </row>
    <row r="252" spans="1:10" x14ac:dyDescent="0.2">
      <c r="A252" s="506"/>
      <c r="B252" s="516"/>
      <c r="C252" s="508"/>
      <c r="D252" s="551"/>
      <c r="E252" s="510"/>
      <c r="F252" s="512"/>
      <c r="G252" s="534"/>
      <c r="H252" s="534"/>
      <c r="I252" s="601"/>
      <c r="J252" s="603"/>
    </row>
    <row r="253" spans="1:10" x14ac:dyDescent="0.2">
      <c r="A253" s="506" t="s">
        <v>2289</v>
      </c>
      <c r="B253" s="516" t="s">
        <v>2290</v>
      </c>
      <c r="C253" s="508" t="s">
        <v>2219</v>
      </c>
      <c r="D253" s="509" t="s">
        <v>2536</v>
      </c>
      <c r="E253" s="510">
        <f>VLOOKUP(D253,ФОТ!$B$3:$C$107,2,FALSE)</f>
        <v>176.42</v>
      </c>
      <c r="F253" s="512">
        <v>1.5</v>
      </c>
      <c r="G253" s="511">
        <f>ROUND(E253*F253,2)</f>
        <v>264.63</v>
      </c>
      <c r="H253" s="512">
        <f>ROUND(G253*ФОТ!$D$3,2)</f>
        <v>704.97</v>
      </c>
      <c r="I253" s="597">
        <f>ROUND(H253*ФОТ!$E$3,1)</f>
        <v>1022.2</v>
      </c>
      <c r="J253" s="597">
        <f>ROUND(H253*ФОТ!$F$3,1)</f>
        <v>916.5</v>
      </c>
    </row>
    <row r="254" spans="1:10" x14ac:dyDescent="0.2">
      <c r="A254" s="506"/>
      <c r="B254" s="516" t="s">
        <v>2291</v>
      </c>
      <c r="C254" s="508"/>
      <c r="D254" s="551"/>
      <c r="E254" s="510"/>
      <c r="F254" s="512"/>
      <c r="G254" s="534"/>
      <c r="H254" s="534"/>
      <c r="I254" s="601"/>
      <c r="J254" s="603"/>
    </row>
    <row r="255" spans="1:10" x14ac:dyDescent="0.2">
      <c r="A255" s="506"/>
      <c r="B255" s="516" t="s">
        <v>2292</v>
      </c>
      <c r="C255" s="508"/>
      <c r="D255" s="551"/>
      <c r="E255" s="510"/>
      <c r="F255" s="512"/>
      <c r="G255" s="534"/>
      <c r="H255" s="534"/>
      <c r="I255" s="601"/>
      <c r="J255" s="603"/>
    </row>
    <row r="256" spans="1:10" x14ac:dyDescent="0.2">
      <c r="A256" s="506"/>
      <c r="B256" s="516"/>
      <c r="C256" s="508"/>
      <c r="D256" s="551"/>
      <c r="E256" s="510"/>
      <c r="F256" s="512"/>
      <c r="G256" s="534"/>
      <c r="H256" s="534"/>
      <c r="I256" s="601"/>
      <c r="J256" s="603"/>
    </row>
    <row r="257" spans="1:10" x14ac:dyDescent="0.2">
      <c r="A257" s="506" t="s">
        <v>2293</v>
      </c>
      <c r="B257" s="516" t="s">
        <v>2290</v>
      </c>
      <c r="C257" s="508" t="s">
        <v>2219</v>
      </c>
      <c r="D257" s="509" t="s">
        <v>2536</v>
      </c>
      <c r="E257" s="510">
        <f>VLOOKUP(D257,ФОТ!$B$3:$C$107,2,FALSE)</f>
        <v>176.42</v>
      </c>
      <c r="F257" s="512">
        <v>4</v>
      </c>
      <c r="G257" s="511">
        <f>ROUND(E257*F257,2)</f>
        <v>705.68</v>
      </c>
      <c r="H257" s="512">
        <f>ROUND(G257*ФОТ!$D$3,2)</f>
        <v>1879.93</v>
      </c>
      <c r="I257" s="597">
        <f>ROUND(H257*ФОТ!$E$3,1)</f>
        <v>2725.9</v>
      </c>
      <c r="J257" s="597">
        <f>ROUND(H257*ФОТ!$F$3,1)</f>
        <v>2443.9</v>
      </c>
    </row>
    <row r="258" spans="1:10" x14ac:dyDescent="0.2">
      <c r="A258" s="506"/>
      <c r="B258" s="516" t="s">
        <v>2294</v>
      </c>
      <c r="C258" s="508"/>
      <c r="D258" s="551"/>
      <c r="E258" s="510"/>
      <c r="F258" s="512"/>
      <c r="G258" s="534"/>
      <c r="H258" s="534"/>
      <c r="I258" s="601"/>
      <c r="J258" s="603"/>
    </row>
    <row r="259" spans="1:10" x14ac:dyDescent="0.2">
      <c r="A259" s="506"/>
      <c r="B259" s="507"/>
      <c r="C259" s="508"/>
      <c r="D259" s="551"/>
      <c r="E259" s="510"/>
      <c r="F259" s="512"/>
      <c r="G259" s="534"/>
      <c r="H259" s="534"/>
      <c r="I259" s="601"/>
      <c r="J259" s="603"/>
    </row>
    <row r="260" spans="1:10" ht="24" customHeight="1" x14ac:dyDescent="0.2">
      <c r="A260" s="506" t="s">
        <v>2295</v>
      </c>
      <c r="B260" s="516" t="s">
        <v>133</v>
      </c>
      <c r="C260" s="508" t="s">
        <v>1639</v>
      </c>
      <c r="D260" s="509" t="s">
        <v>2536</v>
      </c>
      <c r="E260" s="510">
        <f>VLOOKUP(D260,ФОТ!$B$3:$C$107,2,FALSE)</f>
        <v>176.42</v>
      </c>
      <c r="F260" s="511">
        <v>5</v>
      </c>
      <c r="G260" s="511">
        <f>ROUND(E260*F260,2)</f>
        <v>882.1</v>
      </c>
      <c r="H260" s="512">
        <f>ROUND(G260*ФОТ!$D$3,2)</f>
        <v>2349.91</v>
      </c>
      <c r="I260" s="597">
        <f>ROUND(H260*ФОТ!$E$3,1)</f>
        <v>3407.4</v>
      </c>
      <c r="J260" s="597">
        <f>ROUND(H260*ФОТ!$F$3,1)</f>
        <v>3054.9</v>
      </c>
    </row>
    <row r="261" spans="1:10" x14ac:dyDescent="0.2">
      <c r="A261" s="506"/>
      <c r="B261" s="516"/>
      <c r="C261" s="508"/>
      <c r="D261" s="551"/>
      <c r="E261" s="510"/>
      <c r="F261" s="511"/>
      <c r="G261" s="534"/>
      <c r="H261" s="534"/>
      <c r="I261" s="601"/>
      <c r="J261" s="603"/>
    </row>
    <row r="262" spans="1:10" x14ac:dyDescent="0.2">
      <c r="A262" s="506" t="s">
        <v>134</v>
      </c>
      <c r="B262" s="516" t="s">
        <v>2290</v>
      </c>
      <c r="C262" s="508" t="s">
        <v>2219</v>
      </c>
      <c r="D262" s="509" t="s">
        <v>2536</v>
      </c>
      <c r="E262" s="510">
        <f>VLOOKUP(D262,ФОТ!$B$3:$C$107,2,FALSE)</f>
        <v>176.42</v>
      </c>
      <c r="F262" s="512">
        <v>7</v>
      </c>
      <c r="G262" s="511">
        <f>ROUND(E262*F262,2)</f>
        <v>1234.94</v>
      </c>
      <c r="H262" s="512">
        <f>ROUND(G262*ФОТ!$D$3,2)</f>
        <v>3289.88</v>
      </c>
      <c r="I262" s="597">
        <f>ROUND(H262*ФОТ!$E$3,1)</f>
        <v>4770.3</v>
      </c>
      <c r="J262" s="597">
        <f>ROUND(H262*ФОТ!$F$3,1)</f>
        <v>4276.8</v>
      </c>
    </row>
    <row r="263" spans="1:10" x14ac:dyDescent="0.2">
      <c r="A263" s="506"/>
      <c r="B263" s="516" t="s">
        <v>782</v>
      </c>
      <c r="C263" s="508"/>
      <c r="D263" s="551"/>
      <c r="E263" s="510"/>
      <c r="F263" s="512"/>
      <c r="G263" s="534"/>
      <c r="H263" s="534"/>
      <c r="I263" s="601"/>
      <c r="J263" s="603"/>
    </row>
    <row r="264" spans="1:10" x14ac:dyDescent="0.2">
      <c r="A264" s="506"/>
      <c r="B264" s="516"/>
      <c r="C264" s="508"/>
      <c r="D264" s="551"/>
      <c r="E264" s="510"/>
      <c r="F264" s="512"/>
      <c r="G264" s="534"/>
      <c r="H264" s="534"/>
      <c r="I264" s="601"/>
      <c r="J264" s="603"/>
    </row>
    <row r="265" spans="1:10" x14ac:dyDescent="0.2">
      <c r="A265" s="506" t="s">
        <v>783</v>
      </c>
      <c r="B265" s="516" t="s">
        <v>784</v>
      </c>
      <c r="C265" s="508" t="s">
        <v>2219</v>
      </c>
      <c r="D265" s="509" t="s">
        <v>2536</v>
      </c>
      <c r="E265" s="510">
        <f>VLOOKUP(D265,ФОТ!$B$3:$C$107,2,FALSE)</f>
        <v>176.42</v>
      </c>
      <c r="F265" s="512">
        <v>3</v>
      </c>
      <c r="G265" s="511">
        <f>ROUND(E265*F265,2)</f>
        <v>529.26</v>
      </c>
      <c r="H265" s="512">
        <f>ROUND(G265*ФОТ!$D$3,2)</f>
        <v>1409.95</v>
      </c>
      <c r="I265" s="597">
        <f>ROUND(H265*ФОТ!$E$3,1)</f>
        <v>2044.4</v>
      </c>
      <c r="J265" s="597"/>
    </row>
    <row r="266" spans="1:10" x14ac:dyDescent="0.2">
      <c r="A266" s="506"/>
      <c r="B266" s="516" t="s">
        <v>2970</v>
      </c>
      <c r="C266" s="508"/>
      <c r="D266" s="551"/>
      <c r="E266" s="510"/>
      <c r="F266" s="512"/>
      <c r="G266" s="511"/>
      <c r="H266" s="511"/>
      <c r="I266" s="597"/>
      <c r="J266" s="603"/>
    </row>
    <row r="267" spans="1:10" x14ac:dyDescent="0.2">
      <c r="A267" s="506"/>
      <c r="B267" s="516"/>
      <c r="C267" s="508"/>
      <c r="D267" s="551"/>
      <c r="E267" s="510"/>
      <c r="F267" s="512"/>
      <c r="G267" s="514"/>
      <c r="H267" s="514"/>
      <c r="I267" s="601"/>
      <c r="J267" s="603"/>
    </row>
    <row r="268" spans="1:10" x14ac:dyDescent="0.2">
      <c r="A268" s="506" t="s">
        <v>2971</v>
      </c>
      <c r="B268" s="516" t="s">
        <v>2972</v>
      </c>
      <c r="C268" s="508" t="s">
        <v>2219</v>
      </c>
      <c r="D268" s="509" t="s">
        <v>2536</v>
      </c>
      <c r="E268" s="510">
        <f>VLOOKUP(D268,ФОТ!$B$3:$C$107,2,FALSE)</f>
        <v>176.42</v>
      </c>
      <c r="F268" s="512">
        <v>1</v>
      </c>
      <c r="G268" s="511">
        <f>ROUND(E268*F268,2)</f>
        <v>176.42</v>
      </c>
      <c r="H268" s="512">
        <f>ROUND(G268*ФОТ!$D$3,2)</f>
        <v>469.98</v>
      </c>
      <c r="I268" s="597">
        <f>ROUND(H268*ФОТ!$E$3,1)</f>
        <v>681.5</v>
      </c>
      <c r="J268" s="597">
        <f>ROUND(H268*ФОТ!$F$3,1)</f>
        <v>611</v>
      </c>
    </row>
    <row r="269" spans="1:10" x14ac:dyDescent="0.2">
      <c r="A269" s="506"/>
      <c r="B269" s="516" t="s">
        <v>666</v>
      </c>
      <c r="C269" s="508"/>
      <c r="D269" s="551"/>
      <c r="E269" s="510"/>
      <c r="F269" s="512"/>
      <c r="G269" s="511"/>
      <c r="H269" s="511"/>
      <c r="I269" s="597"/>
      <c r="J269" s="603"/>
    </row>
    <row r="270" spans="1:10" x14ac:dyDescent="0.2">
      <c r="A270" s="506"/>
      <c r="B270" s="516"/>
      <c r="C270" s="508"/>
      <c r="D270" s="551"/>
      <c r="E270" s="510"/>
      <c r="F270" s="512"/>
      <c r="G270" s="511"/>
      <c r="H270" s="511"/>
      <c r="I270" s="597"/>
      <c r="J270" s="603"/>
    </row>
    <row r="271" spans="1:10" x14ac:dyDescent="0.2">
      <c r="A271" s="506" t="s">
        <v>667</v>
      </c>
      <c r="B271" s="516" t="s">
        <v>668</v>
      </c>
      <c r="C271" s="508" t="s">
        <v>2219</v>
      </c>
      <c r="D271" s="509" t="s">
        <v>2535</v>
      </c>
      <c r="E271" s="510">
        <f>VLOOKUP(D271,ФОТ!$B$3:$C$107,2,FALSE)</f>
        <v>188.36</v>
      </c>
      <c r="F271" s="511">
        <v>1.5</v>
      </c>
      <c r="G271" s="511">
        <f>ROUND(E271*F271,2)</f>
        <v>282.54000000000002</v>
      </c>
      <c r="H271" s="512">
        <f>ROUND(G271*ФОТ!$D$3,2)</f>
        <v>752.69</v>
      </c>
      <c r="I271" s="597">
        <f>ROUND(H271*ФОТ!$E$3,1)</f>
        <v>1091.4000000000001</v>
      </c>
      <c r="J271" s="597"/>
    </row>
    <row r="272" spans="1:10" x14ac:dyDescent="0.2">
      <c r="A272" s="506"/>
      <c r="B272" s="507" t="s">
        <v>669</v>
      </c>
      <c r="C272" s="508"/>
      <c r="D272" s="551"/>
      <c r="E272" s="510"/>
      <c r="F272" s="511"/>
      <c r="G272" s="511"/>
      <c r="H272" s="511"/>
      <c r="I272" s="597"/>
      <c r="J272" s="603"/>
    </row>
    <row r="273" spans="1:10" x14ac:dyDescent="0.2">
      <c r="A273" s="506"/>
      <c r="B273" s="507" t="s">
        <v>670</v>
      </c>
      <c r="C273" s="508"/>
      <c r="D273" s="551"/>
      <c r="E273" s="510"/>
      <c r="F273" s="508"/>
      <c r="G273" s="511"/>
      <c r="H273" s="511"/>
      <c r="I273" s="597"/>
      <c r="J273" s="603"/>
    </row>
    <row r="274" spans="1:10" x14ac:dyDescent="0.2">
      <c r="A274" s="506"/>
      <c r="B274" s="507"/>
      <c r="C274" s="508"/>
      <c r="D274" s="551"/>
      <c r="E274" s="510"/>
      <c r="F274" s="508"/>
      <c r="G274" s="511"/>
      <c r="H274" s="511"/>
      <c r="I274" s="597"/>
      <c r="J274" s="603"/>
    </row>
    <row r="275" spans="1:10" x14ac:dyDescent="0.2">
      <c r="A275" s="506" t="s">
        <v>671</v>
      </c>
      <c r="B275" s="507" t="s">
        <v>2218</v>
      </c>
      <c r="C275" s="508" t="s">
        <v>2219</v>
      </c>
      <c r="D275" s="509" t="s">
        <v>2535</v>
      </c>
      <c r="E275" s="510">
        <f>VLOOKUP(D275,ФОТ!$B$3:$C$107,2,FALSE)</f>
        <v>188.36</v>
      </c>
      <c r="F275" s="511">
        <v>5</v>
      </c>
      <c r="G275" s="511">
        <f>ROUND(E275*F275,2)</f>
        <v>941.8</v>
      </c>
      <c r="H275" s="512">
        <f>ROUND(G275*ФОТ!$D$3,2)</f>
        <v>2508.96</v>
      </c>
      <c r="I275" s="597">
        <f>ROUND(H275*ФОТ!$E$3,1)</f>
        <v>3638</v>
      </c>
      <c r="J275" s="597"/>
    </row>
    <row r="276" spans="1:10" x14ac:dyDescent="0.2">
      <c r="A276" s="506"/>
      <c r="B276" s="516"/>
      <c r="C276" s="508"/>
      <c r="D276" s="551"/>
      <c r="E276" s="510"/>
      <c r="F276" s="508"/>
      <c r="G276" s="511"/>
      <c r="H276" s="511"/>
      <c r="I276" s="597"/>
      <c r="J276" s="603"/>
    </row>
    <row r="277" spans="1:10" x14ac:dyDescent="0.2">
      <c r="A277" s="506" t="s">
        <v>672</v>
      </c>
      <c r="B277" s="516" t="s">
        <v>2978</v>
      </c>
      <c r="C277" s="508" t="s">
        <v>2219</v>
      </c>
      <c r="D277" s="509" t="s">
        <v>2536</v>
      </c>
      <c r="E277" s="510">
        <f>VLOOKUP(D277,ФОТ!$B$3:$C$107,2,FALSE)</f>
        <v>176.42</v>
      </c>
      <c r="F277" s="511">
        <v>0.5</v>
      </c>
      <c r="G277" s="511">
        <f>ROUND(E277*F277,2)</f>
        <v>88.21</v>
      </c>
      <c r="H277" s="512">
        <f>ROUND(G277*ФОТ!$D$3,2)</f>
        <v>234.99</v>
      </c>
      <c r="I277" s="597">
        <f>ROUND(H277*ФОТ!$E$3,1)</f>
        <v>340.7</v>
      </c>
      <c r="J277" s="597">
        <f>ROUND(H277*ФОТ!$F$3,1)</f>
        <v>305.5</v>
      </c>
    </row>
    <row r="278" spans="1:10" x14ac:dyDescent="0.2">
      <c r="A278" s="506"/>
      <c r="B278" s="516" t="s">
        <v>2979</v>
      </c>
      <c r="C278" s="508"/>
      <c r="D278" s="551"/>
      <c r="E278" s="510"/>
      <c r="F278" s="511"/>
      <c r="G278" s="511"/>
      <c r="H278" s="511"/>
      <c r="I278" s="597"/>
      <c r="J278" s="603"/>
    </row>
    <row r="279" spans="1:10" x14ac:dyDescent="0.2">
      <c r="A279" s="506"/>
      <c r="B279" s="516"/>
      <c r="C279" s="508"/>
      <c r="D279" s="551"/>
      <c r="E279" s="510"/>
      <c r="F279" s="508"/>
      <c r="G279" s="511"/>
      <c r="H279" s="511"/>
      <c r="I279" s="597"/>
      <c r="J279" s="603"/>
    </row>
    <row r="280" spans="1:10" x14ac:dyDescent="0.2">
      <c r="A280" s="506" t="s">
        <v>2283</v>
      </c>
      <c r="B280" s="516" t="s">
        <v>2199</v>
      </c>
      <c r="C280" s="508" t="s">
        <v>2219</v>
      </c>
      <c r="D280" s="509" t="s">
        <v>2536</v>
      </c>
      <c r="E280" s="510">
        <f>VLOOKUP(D280,ФОТ!$B$3:$C$107,2,FALSE)</f>
        <v>176.42</v>
      </c>
      <c r="F280" s="511">
        <v>0.8</v>
      </c>
      <c r="G280" s="511">
        <f>ROUND(E280*F280,2)</f>
        <v>141.13999999999999</v>
      </c>
      <c r="H280" s="512">
        <f>ROUND(G280*ФОТ!$D$3,2)</f>
        <v>376</v>
      </c>
      <c r="I280" s="597">
        <f>ROUND(H280*ФОТ!$E$3,1)</f>
        <v>545.20000000000005</v>
      </c>
      <c r="J280" s="597">
        <f>ROUND(H280*ФОТ!$F$3,1)</f>
        <v>488.8</v>
      </c>
    </row>
    <row r="281" spans="1:10" x14ac:dyDescent="0.2">
      <c r="A281" s="506"/>
      <c r="B281" s="516"/>
      <c r="C281" s="508"/>
      <c r="D281" s="551"/>
      <c r="E281" s="510"/>
      <c r="F281" s="511"/>
      <c r="G281" s="511"/>
      <c r="H281" s="511"/>
      <c r="I281" s="597"/>
      <c r="J281" s="603"/>
    </row>
    <row r="282" spans="1:10" x14ac:dyDescent="0.2">
      <c r="A282" s="506" t="s">
        <v>2284</v>
      </c>
      <c r="B282" s="516" t="s">
        <v>2201</v>
      </c>
      <c r="C282" s="508" t="s">
        <v>2219</v>
      </c>
      <c r="D282" s="509" t="s">
        <v>2536</v>
      </c>
      <c r="E282" s="510">
        <f>VLOOKUP(D282,ФОТ!$B$3:$C$107,2,FALSE)</f>
        <v>176.42</v>
      </c>
      <c r="F282" s="512">
        <v>1</v>
      </c>
      <c r="G282" s="511">
        <f>ROUND(E282*F282,2)</f>
        <v>176.42</v>
      </c>
      <c r="H282" s="512">
        <f>ROUND(G282*ФОТ!$D$3,2)</f>
        <v>469.98</v>
      </c>
      <c r="I282" s="597">
        <f>ROUND(H282*ФОТ!$E$3,1)</f>
        <v>681.5</v>
      </c>
      <c r="J282" s="597">
        <f>ROUND(H282*ФОТ!$F$3,1)</f>
        <v>611</v>
      </c>
    </row>
    <row r="283" spans="1:10" x14ac:dyDescent="0.2">
      <c r="A283" s="506"/>
      <c r="B283" s="516" t="s">
        <v>2285</v>
      </c>
      <c r="C283" s="508"/>
      <c r="D283" s="551"/>
      <c r="E283" s="510"/>
      <c r="F283" s="512"/>
      <c r="G283" s="511"/>
      <c r="H283" s="511"/>
      <c r="I283" s="597"/>
      <c r="J283" s="603"/>
    </row>
    <row r="284" spans="1:10" x14ac:dyDescent="0.2">
      <c r="A284" s="506"/>
      <c r="B284" s="516"/>
      <c r="C284" s="508"/>
      <c r="D284" s="551"/>
      <c r="E284" s="510"/>
      <c r="F284" s="512"/>
      <c r="G284" s="511"/>
      <c r="H284" s="511"/>
      <c r="I284" s="597"/>
      <c r="J284" s="603"/>
    </row>
    <row r="285" spans="1:10" x14ac:dyDescent="0.2">
      <c r="A285" s="506" t="s">
        <v>3492</v>
      </c>
      <c r="B285" s="516" t="s">
        <v>3493</v>
      </c>
      <c r="C285" s="508" t="s">
        <v>2219</v>
      </c>
      <c r="D285" s="509" t="s">
        <v>2536</v>
      </c>
      <c r="E285" s="510">
        <f>VLOOKUP(D285,ФОТ!$B$3:$C$107,2,FALSE)</f>
        <v>176.42</v>
      </c>
      <c r="F285" s="512">
        <v>1.5</v>
      </c>
      <c r="G285" s="511">
        <f>ROUND(E285*F285,2)</f>
        <v>264.63</v>
      </c>
      <c r="H285" s="512">
        <f>ROUND(G285*ФОТ!$D$3,2)</f>
        <v>704.97</v>
      </c>
      <c r="I285" s="597">
        <f>ROUND(H285*ФОТ!$E$3,1)</f>
        <v>1022.2</v>
      </c>
      <c r="J285" s="597">
        <f>ROUND(H285*ФОТ!$F$3,1)</f>
        <v>916.5</v>
      </c>
    </row>
    <row r="286" spans="1:10" x14ac:dyDescent="0.2">
      <c r="A286" s="506"/>
      <c r="B286" s="516" t="s">
        <v>2205</v>
      </c>
      <c r="C286" s="508"/>
      <c r="D286" s="551"/>
      <c r="E286" s="510"/>
      <c r="F286" s="536"/>
      <c r="G286" s="511"/>
      <c r="H286" s="511"/>
      <c r="I286" s="597"/>
      <c r="J286" s="603"/>
    </row>
    <row r="287" spans="1:10" x14ac:dyDescent="0.2">
      <c r="A287" s="506"/>
      <c r="B287" s="516"/>
      <c r="C287" s="508"/>
      <c r="D287" s="551"/>
      <c r="E287" s="510"/>
      <c r="F287" s="536"/>
      <c r="G287" s="511"/>
      <c r="H287" s="511"/>
      <c r="I287" s="597"/>
      <c r="J287" s="603"/>
    </row>
    <row r="288" spans="1:10" x14ac:dyDescent="0.2">
      <c r="A288" s="506" t="s">
        <v>3494</v>
      </c>
      <c r="B288" s="516" t="s">
        <v>2226</v>
      </c>
      <c r="C288" s="508" t="s">
        <v>2219</v>
      </c>
      <c r="D288" s="509" t="s">
        <v>2536</v>
      </c>
      <c r="E288" s="510">
        <f>VLOOKUP(D288,ФОТ!$B$3:$C$107,2,FALSE)</f>
        <v>176.42</v>
      </c>
      <c r="F288" s="536">
        <v>1</v>
      </c>
      <c r="G288" s="511">
        <f>ROUND(E288*F288,2)</f>
        <v>176.42</v>
      </c>
      <c r="H288" s="512">
        <f>ROUND(G288*ФОТ!$D$3,2)</f>
        <v>469.98</v>
      </c>
      <c r="I288" s="597">
        <f>ROUND(H288*ФОТ!$E$3,1)</f>
        <v>681.5</v>
      </c>
      <c r="J288" s="597">
        <f>ROUND(H288*ФОТ!$F$3,1)</f>
        <v>611</v>
      </c>
    </row>
    <row r="289" spans="1:10" x14ac:dyDescent="0.2">
      <c r="A289" s="506"/>
      <c r="B289" s="516"/>
      <c r="C289" s="508"/>
      <c r="D289" s="551"/>
      <c r="E289" s="510"/>
      <c r="F289" s="536"/>
      <c r="G289" s="511"/>
      <c r="H289" s="511"/>
      <c r="I289" s="597"/>
      <c r="J289" s="603"/>
    </row>
    <row r="290" spans="1:10" x14ac:dyDescent="0.2">
      <c r="A290" s="506" t="s">
        <v>3495</v>
      </c>
      <c r="B290" s="516" t="s">
        <v>3496</v>
      </c>
      <c r="C290" s="508" t="s">
        <v>2219</v>
      </c>
      <c r="D290" s="509" t="s">
        <v>2536</v>
      </c>
      <c r="E290" s="510">
        <f>VLOOKUP(D290,ФОТ!$B$3:$C$107,2,FALSE)</f>
        <v>176.42</v>
      </c>
      <c r="F290" s="508">
        <v>0.8</v>
      </c>
      <c r="G290" s="511">
        <f>ROUND(E290*F290,2)</f>
        <v>141.13999999999999</v>
      </c>
      <c r="H290" s="512">
        <f>ROUND(G290*ФОТ!$D$3,2)</f>
        <v>376</v>
      </c>
      <c r="I290" s="597">
        <f>ROUND(H290*ФОТ!$E$3,1)</f>
        <v>545.20000000000005</v>
      </c>
      <c r="J290" s="597"/>
    </row>
    <row r="291" spans="1:10" x14ac:dyDescent="0.2">
      <c r="A291" s="506"/>
      <c r="B291" s="516" t="s">
        <v>1794</v>
      </c>
      <c r="C291" s="508"/>
      <c r="D291" s="551"/>
      <c r="E291" s="510"/>
      <c r="F291" s="512"/>
      <c r="G291" s="511"/>
      <c r="H291" s="511"/>
      <c r="I291" s="597"/>
      <c r="J291" s="603"/>
    </row>
    <row r="292" spans="1:10" x14ac:dyDescent="0.2">
      <c r="A292" s="506"/>
      <c r="B292" s="516"/>
      <c r="C292" s="508"/>
      <c r="D292" s="551"/>
      <c r="E292" s="510"/>
      <c r="F292" s="512"/>
      <c r="G292" s="511"/>
      <c r="H292" s="511"/>
      <c r="I292" s="597"/>
      <c r="J292" s="603"/>
    </row>
    <row r="293" spans="1:10" x14ac:dyDescent="0.2">
      <c r="A293" s="506" t="s">
        <v>1795</v>
      </c>
      <c r="B293" s="516" t="s">
        <v>2211</v>
      </c>
      <c r="C293" s="508" t="s">
        <v>2219</v>
      </c>
      <c r="D293" s="509" t="s">
        <v>2536</v>
      </c>
      <c r="E293" s="510">
        <f>VLOOKUP(D293,ФОТ!$B$3:$C$107,2,FALSE)</f>
        <v>176.42</v>
      </c>
      <c r="F293" s="512">
        <v>1.5</v>
      </c>
      <c r="G293" s="511">
        <f>ROUND(E293*F293,2)</f>
        <v>264.63</v>
      </c>
      <c r="H293" s="512">
        <f>ROUND(G293*ФОТ!$D$3,2)</f>
        <v>704.97</v>
      </c>
      <c r="I293" s="597">
        <f>ROUND(H293*ФОТ!$E$3,1)</f>
        <v>1022.2</v>
      </c>
      <c r="J293" s="597"/>
    </row>
    <row r="294" spans="1:10" x14ac:dyDescent="0.2">
      <c r="A294" s="506"/>
      <c r="B294" s="516" t="s">
        <v>1796</v>
      </c>
      <c r="C294" s="508"/>
      <c r="D294" s="551"/>
      <c r="E294" s="510"/>
      <c r="F294" s="512"/>
      <c r="G294" s="511"/>
      <c r="H294" s="511"/>
      <c r="I294" s="597"/>
      <c r="J294" s="603"/>
    </row>
    <row r="295" spans="1:10" x14ac:dyDescent="0.2">
      <c r="A295" s="506"/>
      <c r="B295" s="516" t="s">
        <v>1797</v>
      </c>
      <c r="C295" s="508"/>
      <c r="D295" s="551"/>
      <c r="E295" s="510"/>
      <c r="F295" s="508"/>
      <c r="G295" s="511"/>
      <c r="H295" s="511"/>
      <c r="I295" s="597"/>
      <c r="J295" s="603"/>
    </row>
    <row r="296" spans="1:10" ht="22.5" customHeight="1" x14ac:dyDescent="0.2">
      <c r="A296" s="506" t="s">
        <v>1798</v>
      </c>
      <c r="B296" s="516" t="s">
        <v>1799</v>
      </c>
      <c r="C296" s="508" t="s">
        <v>1639</v>
      </c>
      <c r="D296" s="509" t="s">
        <v>2536</v>
      </c>
      <c r="E296" s="510">
        <f>VLOOKUP(D296,ФОТ!$B$3:$C$107,2,FALSE)</f>
        <v>176.42</v>
      </c>
      <c r="F296" s="512">
        <v>2</v>
      </c>
      <c r="G296" s="511">
        <f>ROUND(E296*F296,2)</f>
        <v>352.84</v>
      </c>
      <c r="H296" s="512">
        <f>ROUND(G296*ФОТ!$D$3,2)</f>
        <v>939.97</v>
      </c>
      <c r="I296" s="597">
        <f>ROUND(H296*ФОТ!$E$3,1)</f>
        <v>1363</v>
      </c>
      <c r="J296" s="597"/>
    </row>
    <row r="297" spans="1:10" x14ac:dyDescent="0.2">
      <c r="A297" s="506"/>
      <c r="B297" s="516"/>
      <c r="C297" s="508"/>
      <c r="D297" s="551"/>
      <c r="E297" s="510"/>
      <c r="F297" s="536"/>
      <c r="G297" s="511"/>
      <c r="H297" s="511"/>
      <c r="I297" s="597"/>
      <c r="J297" s="603"/>
    </row>
    <row r="298" spans="1:10" x14ac:dyDescent="0.2">
      <c r="A298" s="506" t="s">
        <v>1272</v>
      </c>
      <c r="B298" s="516" t="s">
        <v>1273</v>
      </c>
      <c r="C298" s="508" t="s">
        <v>2219</v>
      </c>
      <c r="D298" s="509" t="s">
        <v>2536</v>
      </c>
      <c r="E298" s="510">
        <f>VLOOKUP(D298,ФОТ!$B$3:$C$107,2,FALSE)</f>
        <v>176.42</v>
      </c>
      <c r="F298" s="536">
        <v>1</v>
      </c>
      <c r="G298" s="511">
        <f>ROUND(E298*F298,2)</f>
        <v>176.42</v>
      </c>
      <c r="H298" s="512">
        <f>ROUND(G298*ФОТ!$D$3,2)</f>
        <v>469.98</v>
      </c>
      <c r="I298" s="597">
        <f>ROUND(H298*ФОТ!$E$3,1)</f>
        <v>681.5</v>
      </c>
      <c r="J298" s="597">
        <f>ROUND(H298*ФОТ!$F$3,1)</f>
        <v>611</v>
      </c>
    </row>
    <row r="299" spans="1:10" x14ac:dyDescent="0.2">
      <c r="A299" s="506"/>
      <c r="B299" s="516"/>
      <c r="C299" s="508"/>
      <c r="D299" s="551"/>
      <c r="E299" s="510"/>
      <c r="F299" s="508"/>
      <c r="G299" s="511"/>
      <c r="H299" s="511"/>
      <c r="I299" s="597"/>
      <c r="J299" s="603"/>
    </row>
    <row r="300" spans="1:10" x14ac:dyDescent="0.2">
      <c r="A300" s="506" t="s">
        <v>1274</v>
      </c>
      <c r="B300" s="516" t="s">
        <v>1275</v>
      </c>
      <c r="C300" s="508" t="s">
        <v>2219</v>
      </c>
      <c r="D300" s="509" t="s">
        <v>2536</v>
      </c>
      <c r="E300" s="510">
        <f>VLOOKUP(D300,ФОТ!$B$3:$C$107,2,FALSE)</f>
        <v>176.42</v>
      </c>
      <c r="F300" s="512">
        <v>4.5</v>
      </c>
      <c r="G300" s="511">
        <f>ROUND(E300*F300,2)</f>
        <v>793.89</v>
      </c>
      <c r="H300" s="512">
        <f>ROUND(G300*ФОТ!$D$3,2)</f>
        <v>2114.92</v>
      </c>
      <c r="I300" s="597">
        <f>ROUND(H300*ФОТ!$E$3,1)</f>
        <v>3066.6</v>
      </c>
      <c r="J300" s="597"/>
    </row>
    <row r="301" spans="1:10" x14ac:dyDescent="0.2">
      <c r="A301" s="506"/>
      <c r="B301" s="516" t="s">
        <v>535</v>
      </c>
      <c r="C301" s="508"/>
      <c r="D301" s="551"/>
      <c r="E301" s="510"/>
      <c r="F301" s="512"/>
      <c r="G301" s="511"/>
      <c r="H301" s="511"/>
      <c r="I301" s="597"/>
      <c r="J301" s="603"/>
    </row>
    <row r="302" spans="1:10" x14ac:dyDescent="0.2">
      <c r="A302" s="506"/>
      <c r="B302" s="516"/>
      <c r="C302" s="508"/>
      <c r="D302" s="551"/>
      <c r="E302" s="510"/>
      <c r="F302" s="512"/>
      <c r="G302" s="511"/>
      <c r="H302" s="511"/>
      <c r="I302" s="597"/>
      <c r="J302" s="603"/>
    </row>
    <row r="303" spans="1:10" x14ac:dyDescent="0.2">
      <c r="A303" s="506" t="s">
        <v>0</v>
      </c>
      <c r="B303" s="516" t="s">
        <v>1275</v>
      </c>
      <c r="C303" s="508" t="s">
        <v>2219</v>
      </c>
      <c r="D303" s="509" t="s">
        <v>2536</v>
      </c>
      <c r="E303" s="510">
        <f>VLOOKUP(D303,ФОТ!$B$3:$C$107,2,FALSE)</f>
        <v>176.42</v>
      </c>
      <c r="F303" s="512">
        <v>4</v>
      </c>
      <c r="G303" s="511">
        <f>ROUND(E303*F303,2)</f>
        <v>705.68</v>
      </c>
      <c r="H303" s="512">
        <f>ROUND(G303*ФОТ!$D$3,2)</f>
        <v>1879.93</v>
      </c>
      <c r="I303" s="597">
        <f>ROUND(H303*ФОТ!$E$3,1)</f>
        <v>2725.9</v>
      </c>
      <c r="J303" s="597"/>
    </row>
    <row r="304" spans="1:10" x14ac:dyDescent="0.2">
      <c r="A304" s="506"/>
      <c r="B304" s="516" t="s">
        <v>537</v>
      </c>
      <c r="C304" s="508"/>
      <c r="D304" s="551"/>
      <c r="E304" s="510"/>
      <c r="F304" s="508"/>
      <c r="G304" s="511"/>
      <c r="H304" s="511"/>
      <c r="I304" s="597"/>
      <c r="J304" s="603"/>
    </row>
    <row r="305" spans="1:10" x14ac:dyDescent="0.2">
      <c r="A305" s="506"/>
      <c r="B305" s="516"/>
      <c r="C305" s="508"/>
      <c r="D305" s="551"/>
      <c r="E305" s="510"/>
      <c r="F305" s="537"/>
      <c r="G305" s="511"/>
      <c r="H305" s="511"/>
      <c r="I305" s="597"/>
      <c r="J305" s="603"/>
    </row>
    <row r="306" spans="1:10" x14ac:dyDescent="0.2">
      <c r="A306" s="506" t="s">
        <v>1</v>
      </c>
      <c r="B306" s="516" t="s">
        <v>1275</v>
      </c>
      <c r="C306" s="508" t="s">
        <v>2219</v>
      </c>
      <c r="D306" s="509" t="s">
        <v>2536</v>
      </c>
      <c r="E306" s="510">
        <f>VLOOKUP(D306,ФОТ!$B$3:$C$107,2,FALSE)</f>
        <v>176.42</v>
      </c>
      <c r="F306" s="536">
        <v>1.3</v>
      </c>
      <c r="G306" s="511">
        <f>ROUND(E306*F306,2)</f>
        <v>229.35</v>
      </c>
      <c r="H306" s="512">
        <f>ROUND(G306*ФОТ!$D$3,2)</f>
        <v>610.99</v>
      </c>
      <c r="I306" s="597">
        <f>ROUND(H306*ФОТ!$E$3,1)</f>
        <v>885.9</v>
      </c>
      <c r="J306" s="597"/>
    </row>
    <row r="307" spans="1:10" x14ac:dyDescent="0.2">
      <c r="A307" s="506"/>
      <c r="B307" s="507" t="s">
        <v>539</v>
      </c>
      <c r="C307" s="508"/>
      <c r="D307" s="551"/>
      <c r="E307" s="510"/>
      <c r="F307" s="511"/>
      <c r="G307" s="511"/>
      <c r="H307" s="511"/>
      <c r="I307" s="597"/>
      <c r="J307" s="603"/>
    </row>
    <row r="308" spans="1:10" x14ac:dyDescent="0.2">
      <c r="A308" s="506"/>
      <c r="B308" s="507"/>
      <c r="C308" s="508"/>
      <c r="D308" s="551"/>
      <c r="E308" s="510"/>
      <c r="F308" s="511"/>
      <c r="G308" s="511"/>
      <c r="H308" s="511"/>
      <c r="I308" s="597"/>
      <c r="J308" s="603"/>
    </row>
    <row r="309" spans="1:10" x14ac:dyDescent="0.2">
      <c r="A309" s="506" t="s">
        <v>2</v>
      </c>
      <c r="B309" s="516" t="s">
        <v>3</v>
      </c>
      <c r="C309" s="508" t="s">
        <v>2219</v>
      </c>
      <c r="D309" s="509" t="s">
        <v>2536</v>
      </c>
      <c r="E309" s="510">
        <f>VLOOKUP(D309,ФОТ!$B$3:$C$107,2,FALSE)</f>
        <v>176.42</v>
      </c>
      <c r="F309" s="536">
        <v>1.5</v>
      </c>
      <c r="G309" s="511">
        <f>ROUND(E309*F309,2)</f>
        <v>264.63</v>
      </c>
      <c r="H309" s="512">
        <f>ROUND(G309*ФОТ!$D$3,2)</f>
        <v>704.97</v>
      </c>
      <c r="I309" s="597">
        <f>ROUND(H309*ФОТ!$E$3,1)</f>
        <v>1022.2</v>
      </c>
      <c r="J309" s="597"/>
    </row>
    <row r="310" spans="1:10" x14ac:dyDescent="0.2">
      <c r="A310" s="506"/>
      <c r="B310" s="516" t="s">
        <v>4</v>
      </c>
      <c r="C310" s="508"/>
      <c r="D310" s="551"/>
      <c r="E310" s="510"/>
      <c r="F310" s="512"/>
      <c r="G310" s="511"/>
      <c r="H310" s="511"/>
      <c r="I310" s="597"/>
      <c r="J310" s="603"/>
    </row>
    <row r="311" spans="1:10" x14ac:dyDescent="0.2">
      <c r="A311" s="506"/>
      <c r="B311" s="516" t="s">
        <v>5</v>
      </c>
      <c r="C311" s="508"/>
      <c r="D311" s="551"/>
      <c r="E311" s="510"/>
      <c r="F311" s="511"/>
      <c r="G311" s="511"/>
      <c r="H311" s="511"/>
      <c r="I311" s="597"/>
      <c r="J311" s="603"/>
    </row>
    <row r="312" spans="1:10" x14ac:dyDescent="0.2">
      <c r="A312" s="506"/>
      <c r="B312" s="516"/>
      <c r="C312" s="508"/>
      <c r="D312" s="551"/>
      <c r="E312" s="510"/>
      <c r="F312" s="512"/>
      <c r="G312" s="511"/>
      <c r="H312" s="511"/>
      <c r="I312" s="597"/>
      <c r="J312" s="603"/>
    </row>
    <row r="313" spans="1:10" x14ac:dyDescent="0.2">
      <c r="A313" s="506" t="s">
        <v>6</v>
      </c>
      <c r="B313" s="516" t="s">
        <v>7</v>
      </c>
      <c r="C313" s="508" t="s">
        <v>2219</v>
      </c>
      <c r="D313" s="509" t="s">
        <v>2536</v>
      </c>
      <c r="E313" s="510">
        <f>VLOOKUP(D313,ФОТ!$B$3:$C$107,2,FALSE)</f>
        <v>176.42</v>
      </c>
      <c r="F313" s="512">
        <v>3</v>
      </c>
      <c r="G313" s="511">
        <f>ROUND(E313*F313,2)</f>
        <v>529.26</v>
      </c>
      <c r="H313" s="512">
        <f>ROUND(G313*ФОТ!$D$3,2)</f>
        <v>1409.95</v>
      </c>
      <c r="I313" s="597">
        <f>ROUND(H313*ФОТ!$E$3,1)</f>
        <v>2044.4</v>
      </c>
      <c r="J313" s="597"/>
    </row>
    <row r="314" spans="1:10" x14ac:dyDescent="0.2">
      <c r="A314" s="506"/>
      <c r="B314" s="516" t="s">
        <v>3434</v>
      </c>
      <c r="C314" s="508"/>
      <c r="D314" s="551"/>
      <c r="E314" s="510"/>
      <c r="F314" s="512"/>
      <c r="G314" s="511"/>
      <c r="H314" s="511"/>
      <c r="I314" s="597"/>
      <c r="J314" s="603"/>
    </row>
    <row r="315" spans="1:10" x14ac:dyDescent="0.2">
      <c r="A315" s="506"/>
      <c r="B315" s="516"/>
      <c r="C315" s="508"/>
      <c r="D315" s="551"/>
      <c r="E315" s="510"/>
      <c r="F315" s="512"/>
      <c r="G315" s="511"/>
      <c r="H315" s="511"/>
      <c r="I315" s="597"/>
      <c r="J315" s="603"/>
    </row>
    <row r="316" spans="1:10" x14ac:dyDescent="0.2">
      <c r="A316" s="506" t="s">
        <v>8</v>
      </c>
      <c r="B316" s="516" t="s">
        <v>9</v>
      </c>
      <c r="C316" s="508" t="s">
        <v>2219</v>
      </c>
      <c r="D316" s="509" t="s">
        <v>2536</v>
      </c>
      <c r="E316" s="510">
        <f>VLOOKUP(D316,ФОТ!$B$3:$C$107,2,FALSE)</f>
        <v>176.42</v>
      </c>
      <c r="F316" s="512">
        <v>2</v>
      </c>
      <c r="G316" s="511">
        <f>ROUND(E316*F316,2)</f>
        <v>352.84</v>
      </c>
      <c r="H316" s="512">
        <f>ROUND(G316*ФОТ!$D$3,2)</f>
        <v>939.97</v>
      </c>
      <c r="I316" s="597">
        <f>ROUND(H316*ФОТ!$E$3,1)</f>
        <v>1363</v>
      </c>
      <c r="J316" s="597"/>
    </row>
    <row r="317" spans="1:10" x14ac:dyDescent="0.2">
      <c r="A317" s="506"/>
      <c r="B317" s="516"/>
      <c r="C317" s="508"/>
      <c r="D317" s="551"/>
      <c r="E317" s="510"/>
      <c r="F317" s="512"/>
      <c r="G317" s="511"/>
      <c r="H317" s="511"/>
      <c r="I317" s="597"/>
      <c r="J317" s="603"/>
    </row>
    <row r="318" spans="1:10" x14ac:dyDescent="0.2">
      <c r="A318" s="506" t="s">
        <v>10</v>
      </c>
      <c r="B318" s="516" t="s">
        <v>11</v>
      </c>
      <c r="C318" s="508" t="s">
        <v>2219</v>
      </c>
      <c r="D318" s="509" t="s">
        <v>2536</v>
      </c>
      <c r="E318" s="510">
        <f>VLOOKUP(D318,ФОТ!$B$3:$C$107,2,FALSE)</f>
        <v>176.42</v>
      </c>
      <c r="F318" s="512">
        <v>0.8</v>
      </c>
      <c r="G318" s="511">
        <f>ROUND(E318*F318,2)</f>
        <v>141.13999999999999</v>
      </c>
      <c r="H318" s="512">
        <f>ROUND(G318*ФОТ!$D$3,2)</f>
        <v>376</v>
      </c>
      <c r="I318" s="597">
        <f>ROUND(H318*ФОТ!$E$3,1)</f>
        <v>545.20000000000005</v>
      </c>
      <c r="J318" s="597">
        <f>ROUND(H318*ФОТ!$F$3,1)</f>
        <v>488.8</v>
      </c>
    </row>
    <row r="319" spans="1:10" x14ac:dyDescent="0.2">
      <c r="A319" s="506"/>
      <c r="B319" s="516" t="s">
        <v>2224</v>
      </c>
      <c r="C319" s="508"/>
      <c r="D319" s="551"/>
      <c r="E319" s="510"/>
      <c r="F319" s="512"/>
      <c r="G319" s="511"/>
      <c r="H319" s="511"/>
      <c r="I319" s="597"/>
      <c r="J319" s="603"/>
    </row>
    <row r="320" spans="1:10" x14ac:dyDescent="0.2">
      <c r="A320" s="506"/>
      <c r="B320" s="516"/>
      <c r="C320" s="508"/>
      <c r="D320" s="551"/>
      <c r="E320" s="510"/>
      <c r="F320" s="511"/>
      <c r="G320" s="511"/>
      <c r="H320" s="511"/>
      <c r="I320" s="597"/>
      <c r="J320" s="603"/>
    </row>
    <row r="321" spans="1:10" x14ac:dyDescent="0.2">
      <c r="A321" s="506" t="s">
        <v>12</v>
      </c>
      <c r="B321" s="516" t="s">
        <v>2226</v>
      </c>
      <c r="C321" s="508" t="s">
        <v>2219</v>
      </c>
      <c r="D321" s="509" t="s">
        <v>2536</v>
      </c>
      <c r="E321" s="510">
        <f>VLOOKUP(D321,ФОТ!$B$3:$C$107,2,FALSE)</f>
        <v>176.42</v>
      </c>
      <c r="F321" s="512">
        <v>0.5</v>
      </c>
      <c r="G321" s="511">
        <f>ROUND(E321*F321,2)</f>
        <v>88.21</v>
      </c>
      <c r="H321" s="512">
        <f>ROUND(G321*ФОТ!$D$3,2)</f>
        <v>234.99</v>
      </c>
      <c r="I321" s="597">
        <f>ROUND(H321*ФОТ!$E$3,1)</f>
        <v>340.7</v>
      </c>
      <c r="J321" s="597">
        <f>ROUND(H321*ФОТ!$F$3,1)</f>
        <v>305.5</v>
      </c>
    </row>
    <row r="322" spans="1:10" x14ac:dyDescent="0.2">
      <c r="A322" s="506"/>
      <c r="B322" s="516"/>
      <c r="C322" s="508"/>
      <c r="D322" s="551"/>
      <c r="E322" s="510"/>
      <c r="F322" s="512"/>
      <c r="G322" s="511"/>
      <c r="H322" s="511"/>
      <c r="I322" s="597"/>
      <c r="J322" s="603"/>
    </row>
    <row r="323" spans="1:10" x14ac:dyDescent="0.2">
      <c r="A323" s="506" t="s">
        <v>13</v>
      </c>
      <c r="B323" s="516" t="s">
        <v>14</v>
      </c>
      <c r="C323" s="508" t="s">
        <v>2219</v>
      </c>
      <c r="D323" s="509" t="s">
        <v>2536</v>
      </c>
      <c r="E323" s="510">
        <f>VLOOKUP(D323,ФОТ!$B$3:$C$107,2,FALSE)</f>
        <v>176.42</v>
      </c>
      <c r="F323" s="511">
        <v>1.8</v>
      </c>
      <c r="G323" s="511">
        <f>ROUND(E323*F323,2)</f>
        <v>317.56</v>
      </c>
      <c r="H323" s="512">
        <f>ROUND(G323*ФОТ!$D$3,2)</f>
        <v>845.98</v>
      </c>
      <c r="I323" s="597">
        <f>ROUND(H323*ФОТ!$E$3,1)</f>
        <v>1226.7</v>
      </c>
      <c r="J323" s="597"/>
    </row>
    <row r="324" spans="1:10" x14ac:dyDescent="0.2">
      <c r="A324" s="506"/>
      <c r="B324" s="516" t="s">
        <v>15</v>
      </c>
      <c r="C324" s="508"/>
      <c r="D324" s="551"/>
      <c r="E324" s="510"/>
      <c r="F324" s="511"/>
      <c r="G324" s="511"/>
      <c r="H324" s="511"/>
      <c r="I324" s="597"/>
      <c r="J324" s="603"/>
    </row>
    <row r="325" spans="1:10" x14ac:dyDescent="0.2">
      <c r="A325" s="506"/>
      <c r="B325" s="516"/>
      <c r="C325" s="508"/>
      <c r="D325" s="551"/>
      <c r="E325" s="510"/>
      <c r="F325" s="512"/>
      <c r="G325" s="511"/>
      <c r="H325" s="511"/>
      <c r="I325" s="597"/>
      <c r="J325" s="603"/>
    </row>
    <row r="326" spans="1:10" x14ac:dyDescent="0.2">
      <c r="A326" s="506" t="s">
        <v>16</v>
      </c>
      <c r="B326" s="516" t="s">
        <v>17</v>
      </c>
      <c r="C326" s="508" t="s">
        <v>3439</v>
      </c>
      <c r="D326" s="509" t="s">
        <v>2536</v>
      </c>
      <c r="E326" s="510">
        <f>VLOOKUP(D326,ФОТ!$B$3:$C$107,2,FALSE)</f>
        <v>176.42</v>
      </c>
      <c r="F326" s="512">
        <v>0.7</v>
      </c>
      <c r="G326" s="511">
        <f>ROUND(E326*F326,2)</f>
        <v>123.49</v>
      </c>
      <c r="H326" s="512">
        <f>ROUND(G326*ФОТ!$D$3,2)</f>
        <v>328.98</v>
      </c>
      <c r="I326" s="597">
        <f>ROUND(H326*ФОТ!$E$3,1)</f>
        <v>477</v>
      </c>
      <c r="J326" s="597"/>
    </row>
    <row r="327" spans="1:10" x14ac:dyDescent="0.2">
      <c r="A327" s="506"/>
      <c r="B327" s="516"/>
      <c r="C327" s="508"/>
      <c r="D327" s="551"/>
      <c r="E327" s="510"/>
      <c r="F327" s="512"/>
      <c r="G327" s="511"/>
      <c r="H327" s="511"/>
      <c r="I327" s="597"/>
      <c r="J327" s="603"/>
    </row>
    <row r="328" spans="1:10" x14ac:dyDescent="0.2">
      <c r="A328" s="506" t="s">
        <v>18</v>
      </c>
      <c r="B328" s="516" t="s">
        <v>1275</v>
      </c>
      <c r="C328" s="508" t="s">
        <v>1639</v>
      </c>
      <c r="D328" s="509" t="s">
        <v>2536</v>
      </c>
      <c r="E328" s="510">
        <f>VLOOKUP(D328,ФОТ!$B$3:$C$107,2,FALSE)</f>
        <v>176.42</v>
      </c>
      <c r="F328" s="512">
        <v>0.8</v>
      </c>
      <c r="G328" s="511">
        <f>ROUND(E328*F328,2)</f>
        <v>141.13999999999999</v>
      </c>
      <c r="H328" s="512">
        <f>ROUND(G328*ФОТ!$D$3,2)</f>
        <v>376</v>
      </c>
      <c r="I328" s="597">
        <f>ROUND(H328*ФОТ!$E$3,1)</f>
        <v>545.20000000000005</v>
      </c>
      <c r="J328" s="597">
        <f>ROUND(H328*ФОТ!$F$3,1)</f>
        <v>488.8</v>
      </c>
    </row>
    <row r="329" spans="1:10" x14ac:dyDescent="0.2">
      <c r="A329" s="506"/>
      <c r="B329" s="516" t="s">
        <v>19</v>
      </c>
      <c r="C329" s="508"/>
      <c r="D329" s="551"/>
      <c r="E329" s="510"/>
      <c r="F329" s="512"/>
      <c r="G329" s="511"/>
      <c r="H329" s="511"/>
      <c r="I329" s="597"/>
      <c r="J329" s="603"/>
    </row>
    <row r="330" spans="1:10" x14ac:dyDescent="0.2">
      <c r="A330" s="506"/>
      <c r="B330" s="516" t="s">
        <v>20</v>
      </c>
      <c r="C330" s="508"/>
      <c r="D330" s="551"/>
      <c r="E330" s="510"/>
      <c r="F330" s="512"/>
      <c r="G330" s="511"/>
      <c r="H330" s="511"/>
      <c r="I330" s="597"/>
      <c r="J330" s="603"/>
    </row>
    <row r="331" spans="1:10" x14ac:dyDescent="0.2">
      <c r="A331" s="506"/>
      <c r="B331" s="516"/>
      <c r="C331" s="508"/>
      <c r="D331" s="551"/>
      <c r="E331" s="510"/>
      <c r="F331" s="512"/>
      <c r="G331" s="511"/>
      <c r="H331" s="511"/>
      <c r="I331" s="597"/>
      <c r="J331" s="603"/>
    </row>
    <row r="332" spans="1:10" ht="24" customHeight="1" x14ac:dyDescent="0.2">
      <c r="A332" s="506" t="s">
        <v>21</v>
      </c>
      <c r="B332" s="516" t="s">
        <v>22</v>
      </c>
      <c r="C332" s="508" t="s">
        <v>1639</v>
      </c>
      <c r="D332" s="509" t="s">
        <v>2536</v>
      </c>
      <c r="E332" s="510">
        <f>VLOOKUP(D332,ФОТ!$B$3:$C$107,2,FALSE)</f>
        <v>176.42</v>
      </c>
      <c r="F332" s="512">
        <v>1</v>
      </c>
      <c r="G332" s="511">
        <f>ROUND(E332*F332,2)</f>
        <v>176.42</v>
      </c>
      <c r="H332" s="512">
        <f>ROUND(G332*ФОТ!$D$3,2)</f>
        <v>469.98</v>
      </c>
      <c r="I332" s="597">
        <f>ROUND(H332*ФОТ!$E$3,1)</f>
        <v>681.5</v>
      </c>
      <c r="J332" s="597">
        <f>ROUND(H332*ФОТ!$F$3,1)</f>
        <v>611</v>
      </c>
    </row>
    <row r="333" spans="1:10" x14ac:dyDescent="0.2">
      <c r="A333" s="506"/>
      <c r="B333" s="516" t="s">
        <v>23</v>
      </c>
      <c r="C333" s="508"/>
      <c r="D333" s="551"/>
      <c r="E333" s="510"/>
      <c r="F333" s="512"/>
      <c r="G333" s="511"/>
      <c r="H333" s="511"/>
      <c r="I333" s="597"/>
      <c r="J333" s="603"/>
    </row>
    <row r="334" spans="1:10" x14ac:dyDescent="0.2">
      <c r="A334" s="506"/>
      <c r="B334" s="516" t="s">
        <v>24</v>
      </c>
      <c r="C334" s="508"/>
      <c r="D334" s="551"/>
      <c r="E334" s="510"/>
      <c r="F334" s="512"/>
      <c r="G334" s="511"/>
      <c r="H334" s="511"/>
      <c r="I334" s="597"/>
      <c r="J334" s="603"/>
    </row>
    <row r="335" spans="1:10" x14ac:dyDescent="0.2">
      <c r="A335" s="506"/>
      <c r="B335" s="516"/>
      <c r="C335" s="508"/>
      <c r="D335" s="551"/>
      <c r="E335" s="510"/>
      <c r="F335" s="512"/>
      <c r="G335" s="511"/>
      <c r="H335" s="511"/>
      <c r="I335" s="597"/>
      <c r="J335" s="603"/>
    </row>
    <row r="336" spans="1:10" x14ac:dyDescent="0.2">
      <c r="A336" s="506" t="s">
        <v>25</v>
      </c>
      <c r="B336" s="516" t="s">
        <v>22</v>
      </c>
      <c r="C336" s="508" t="s">
        <v>2219</v>
      </c>
      <c r="D336" s="509" t="s">
        <v>2536</v>
      </c>
      <c r="E336" s="510">
        <f>VLOOKUP(D336,ФОТ!$B$3:$C$107,2,FALSE)</f>
        <v>176.42</v>
      </c>
      <c r="F336" s="512">
        <v>2</v>
      </c>
      <c r="G336" s="511">
        <f>ROUND(E336*F336,2)</f>
        <v>352.84</v>
      </c>
      <c r="H336" s="512">
        <f>ROUND(G336*ФОТ!$D$3,2)</f>
        <v>939.97</v>
      </c>
      <c r="I336" s="597">
        <f>ROUND(H336*ФОТ!$E$3,1)</f>
        <v>1363</v>
      </c>
      <c r="J336" s="597">
        <f>ROUND(H336*ФОТ!$F$3,1)</f>
        <v>1222</v>
      </c>
    </row>
    <row r="337" spans="1:10" x14ac:dyDescent="0.2">
      <c r="A337" s="506"/>
      <c r="B337" s="516" t="s">
        <v>1844</v>
      </c>
      <c r="C337" s="508"/>
      <c r="D337" s="551"/>
      <c r="E337" s="510"/>
      <c r="F337" s="512"/>
      <c r="G337" s="511"/>
      <c r="H337" s="511"/>
      <c r="I337" s="597"/>
      <c r="J337" s="603"/>
    </row>
    <row r="338" spans="1:10" x14ac:dyDescent="0.2">
      <c r="A338" s="506"/>
      <c r="B338" s="507"/>
      <c r="C338" s="508"/>
      <c r="D338" s="551"/>
      <c r="E338" s="510"/>
      <c r="F338" s="512"/>
      <c r="G338" s="511"/>
      <c r="H338" s="511"/>
      <c r="I338" s="597"/>
      <c r="J338" s="603"/>
    </row>
    <row r="339" spans="1:10" x14ac:dyDescent="0.2">
      <c r="A339" s="506" t="s">
        <v>1845</v>
      </c>
      <c r="B339" s="516" t="s">
        <v>133</v>
      </c>
      <c r="C339" s="508" t="s">
        <v>2219</v>
      </c>
      <c r="D339" s="509" t="s">
        <v>2536</v>
      </c>
      <c r="E339" s="510">
        <f>VLOOKUP(D339,ФОТ!$B$3:$C$107,2,FALSE)</f>
        <v>176.42</v>
      </c>
      <c r="F339" s="511">
        <v>2.5</v>
      </c>
      <c r="G339" s="511">
        <f>ROUND(E339*F339,2)</f>
        <v>441.05</v>
      </c>
      <c r="H339" s="512">
        <f>ROUND(G339*ФОТ!$D$3,2)</f>
        <v>1174.96</v>
      </c>
      <c r="I339" s="597">
        <f>ROUND(H339*ФОТ!$E$3,1)</f>
        <v>1703.7</v>
      </c>
      <c r="J339" s="597">
        <f>ROUND(H339*ФОТ!$F$3,1)</f>
        <v>1527.4</v>
      </c>
    </row>
    <row r="340" spans="1:10" x14ac:dyDescent="0.2">
      <c r="A340" s="506"/>
      <c r="B340" s="516"/>
      <c r="C340" s="508"/>
      <c r="D340" s="551"/>
      <c r="E340" s="510"/>
      <c r="F340" s="511"/>
      <c r="G340" s="511"/>
      <c r="H340" s="511"/>
      <c r="I340" s="597"/>
      <c r="J340" s="603"/>
    </row>
    <row r="341" spans="1:10" x14ac:dyDescent="0.2">
      <c r="A341" s="506" t="s">
        <v>1846</v>
      </c>
      <c r="B341" s="516" t="s">
        <v>1275</v>
      </c>
      <c r="C341" s="508" t="s">
        <v>2219</v>
      </c>
      <c r="D341" s="509" t="s">
        <v>2536</v>
      </c>
      <c r="E341" s="510">
        <f>VLOOKUP(D341,ФОТ!$B$3:$C$107,2,FALSE)</f>
        <v>176.42</v>
      </c>
      <c r="F341" s="512">
        <v>3.5</v>
      </c>
      <c r="G341" s="511">
        <f>ROUND(E341*F341,2)</f>
        <v>617.47</v>
      </c>
      <c r="H341" s="512">
        <f>ROUND(G341*ФОТ!$D$3,2)</f>
        <v>1644.94</v>
      </c>
      <c r="I341" s="597">
        <f>ROUND(H341*ФОТ!$E$3,1)</f>
        <v>2385.1999999999998</v>
      </c>
      <c r="J341" s="597">
        <f>ROUND(H341*ФОТ!$F$3,1)</f>
        <v>2138.4</v>
      </c>
    </row>
    <row r="342" spans="1:10" x14ac:dyDescent="0.2">
      <c r="A342" s="506"/>
      <c r="B342" s="516" t="s">
        <v>1847</v>
      </c>
      <c r="C342" s="508"/>
      <c r="D342" s="551"/>
      <c r="E342" s="510"/>
      <c r="F342" s="512"/>
      <c r="G342" s="511"/>
      <c r="H342" s="511"/>
      <c r="I342" s="597"/>
      <c r="J342" s="603"/>
    </row>
    <row r="343" spans="1:10" x14ac:dyDescent="0.2">
      <c r="A343" s="506"/>
      <c r="B343" s="516" t="s">
        <v>3556</v>
      </c>
      <c r="C343" s="508"/>
      <c r="D343" s="551"/>
      <c r="E343" s="510"/>
      <c r="F343" s="512"/>
      <c r="G343" s="511"/>
      <c r="H343" s="511"/>
      <c r="I343" s="597"/>
      <c r="J343" s="603"/>
    </row>
    <row r="344" spans="1:10" x14ac:dyDescent="0.2">
      <c r="A344" s="506"/>
      <c r="B344" s="516"/>
      <c r="C344" s="508"/>
      <c r="D344" s="551"/>
      <c r="E344" s="510"/>
      <c r="F344" s="512"/>
      <c r="G344" s="511"/>
      <c r="H344" s="511"/>
      <c r="I344" s="597"/>
      <c r="J344" s="603"/>
    </row>
    <row r="345" spans="1:10" x14ac:dyDescent="0.2">
      <c r="A345" s="506" t="s">
        <v>3557</v>
      </c>
      <c r="B345" s="516" t="s">
        <v>3558</v>
      </c>
      <c r="C345" s="508" t="s">
        <v>2219</v>
      </c>
      <c r="D345" s="509" t="s">
        <v>2536</v>
      </c>
      <c r="E345" s="510">
        <f>VLOOKUP(D345,ФОТ!$B$3:$C$107,2,FALSE)</f>
        <v>176.42</v>
      </c>
      <c r="F345" s="512">
        <v>1.5</v>
      </c>
      <c r="G345" s="511">
        <f>ROUND(E345*F345,2)</f>
        <v>264.63</v>
      </c>
      <c r="H345" s="512">
        <f>ROUND(G345*ФОТ!$D$3,2)</f>
        <v>704.97</v>
      </c>
      <c r="I345" s="597">
        <f>ROUND(H345*ФОТ!$E$3,1)</f>
        <v>1022.2</v>
      </c>
      <c r="J345" s="597"/>
    </row>
    <row r="346" spans="1:10" x14ac:dyDescent="0.2">
      <c r="A346" s="506"/>
      <c r="B346" s="516" t="s">
        <v>3559</v>
      </c>
      <c r="C346" s="508"/>
      <c r="D346" s="551"/>
      <c r="E346" s="510"/>
      <c r="F346" s="512"/>
      <c r="G346" s="511"/>
      <c r="H346" s="511"/>
      <c r="I346" s="597"/>
      <c r="J346" s="603"/>
    </row>
    <row r="347" spans="1:10" x14ac:dyDescent="0.2">
      <c r="A347" s="506"/>
      <c r="B347" s="516"/>
      <c r="C347" s="508"/>
      <c r="D347" s="551"/>
      <c r="E347" s="510"/>
      <c r="F347" s="512"/>
      <c r="G347" s="511"/>
      <c r="H347" s="511"/>
      <c r="I347" s="597"/>
      <c r="J347" s="603"/>
    </row>
    <row r="348" spans="1:10" x14ac:dyDescent="0.2">
      <c r="A348" s="506" t="s">
        <v>3560</v>
      </c>
      <c r="B348" s="516" t="s">
        <v>3561</v>
      </c>
      <c r="C348" s="508" t="s">
        <v>2219</v>
      </c>
      <c r="D348" s="509" t="s">
        <v>2536</v>
      </c>
      <c r="E348" s="510">
        <f>VLOOKUP(D348,ФОТ!$B$3:$C$107,2,FALSE)</f>
        <v>176.42</v>
      </c>
      <c r="F348" s="512">
        <v>0.5</v>
      </c>
      <c r="G348" s="511">
        <f>ROUND(E348*F348,2)</f>
        <v>88.21</v>
      </c>
      <c r="H348" s="512">
        <f>ROUND(G348*ФОТ!$D$3,2)</f>
        <v>234.99</v>
      </c>
      <c r="I348" s="597">
        <f>ROUND(H348*ФОТ!$E$3,1)</f>
        <v>340.7</v>
      </c>
      <c r="J348" s="597">
        <f>ROUND(H348*ФОТ!$F$3,1)</f>
        <v>305.5</v>
      </c>
    </row>
    <row r="349" spans="1:10" ht="15.75" customHeight="1" x14ac:dyDescent="0.2">
      <c r="A349" s="541"/>
      <c r="B349" s="542"/>
      <c r="C349" s="543"/>
      <c r="D349" s="544"/>
      <c r="E349" s="545"/>
      <c r="F349" s="546"/>
      <c r="G349" s="547"/>
      <c r="H349" s="547"/>
      <c r="I349" s="604"/>
      <c r="J349" s="605"/>
    </row>
    <row r="350" spans="1:10" ht="15.75" customHeight="1" x14ac:dyDescent="0.2">
      <c r="A350" s="572"/>
      <c r="B350" s="500"/>
      <c r="C350" s="500"/>
      <c r="D350" s="500"/>
      <c r="E350" s="500"/>
      <c r="F350" s="500"/>
      <c r="G350" s="573"/>
      <c r="H350" s="573"/>
      <c r="I350" s="615"/>
      <c r="J350" s="596"/>
    </row>
    <row r="351" spans="1:10" ht="15.75" customHeight="1" x14ac:dyDescent="0.2">
      <c r="A351" s="552" t="s">
        <v>3562</v>
      </c>
      <c r="B351" s="533"/>
      <c r="C351" s="533"/>
      <c r="D351" s="533"/>
      <c r="E351" s="533"/>
      <c r="F351" s="533"/>
      <c r="G351" s="553"/>
      <c r="H351" s="553"/>
      <c r="I351" s="607"/>
      <c r="J351" s="608"/>
    </row>
    <row r="352" spans="1:10" ht="15.75" customHeight="1" x14ac:dyDescent="0.2">
      <c r="A352" s="552" t="s">
        <v>3563</v>
      </c>
      <c r="B352" s="533"/>
      <c r="C352" s="533"/>
      <c r="D352" s="533"/>
      <c r="E352" s="533"/>
      <c r="F352" s="553"/>
      <c r="G352" s="553"/>
      <c r="H352" s="553"/>
      <c r="I352" s="616"/>
      <c r="J352" s="617"/>
    </row>
    <row r="353" spans="1:10" ht="15.75" customHeight="1" x14ac:dyDescent="0.2">
      <c r="A353" s="539"/>
      <c r="B353" s="516"/>
      <c r="C353" s="516"/>
      <c r="D353" s="516"/>
      <c r="E353" s="516"/>
      <c r="F353" s="516"/>
      <c r="G353" s="535"/>
      <c r="H353" s="535"/>
      <c r="I353" s="606"/>
      <c r="J353" s="598"/>
    </row>
    <row r="354" spans="1:10" ht="15.75" customHeight="1" x14ac:dyDescent="0.2">
      <c r="A354" s="555" t="s">
        <v>3835</v>
      </c>
      <c r="B354" s="556"/>
      <c r="C354" s="557" t="s">
        <v>3836</v>
      </c>
      <c r="D354" s="558" t="s">
        <v>3837</v>
      </c>
      <c r="E354" s="505" t="s">
        <v>484</v>
      </c>
      <c r="F354" s="501" t="s">
        <v>485</v>
      </c>
      <c r="G354" s="505" t="s">
        <v>486</v>
      </c>
      <c r="H354" s="504" t="s">
        <v>487</v>
      </c>
      <c r="I354" s="609" t="s">
        <v>488</v>
      </c>
      <c r="J354" s="610"/>
    </row>
    <row r="355" spans="1:10" ht="15.75" customHeight="1" x14ac:dyDescent="0.2">
      <c r="A355" s="513" t="s">
        <v>489</v>
      </c>
      <c r="B355" s="554"/>
      <c r="C355" s="532" t="s">
        <v>490</v>
      </c>
      <c r="D355" s="559" t="s">
        <v>491</v>
      </c>
      <c r="E355" s="512" t="s">
        <v>492</v>
      </c>
      <c r="F355" s="508" t="s">
        <v>493</v>
      </c>
      <c r="G355" s="512" t="s">
        <v>494</v>
      </c>
      <c r="H355" s="511" t="s">
        <v>495</v>
      </c>
      <c r="I355" s="595" t="s">
        <v>496</v>
      </c>
      <c r="J355" s="611" t="s">
        <v>497</v>
      </c>
    </row>
    <row r="356" spans="1:10" ht="15.75" customHeight="1" x14ac:dyDescent="0.2">
      <c r="A356" s="513"/>
      <c r="B356" s="554"/>
      <c r="C356" s="532"/>
      <c r="D356" s="559" t="s">
        <v>498</v>
      </c>
      <c r="E356" s="512" t="s">
        <v>499</v>
      </c>
      <c r="F356" s="508" t="s">
        <v>500</v>
      </c>
      <c r="G356" s="512" t="s">
        <v>501</v>
      </c>
      <c r="H356" s="511" t="s">
        <v>499</v>
      </c>
      <c r="I356" s="597" t="s">
        <v>1633</v>
      </c>
      <c r="J356" s="602" t="s">
        <v>1634</v>
      </c>
    </row>
    <row r="357" spans="1:10" ht="15.75" customHeight="1" x14ac:dyDescent="0.2">
      <c r="A357" s="560"/>
      <c r="B357" s="561"/>
      <c r="C357" s="562"/>
      <c r="D357" s="563"/>
      <c r="E357" s="564"/>
      <c r="F357" s="543" t="s">
        <v>1635</v>
      </c>
      <c r="G357" s="546" t="s">
        <v>499</v>
      </c>
      <c r="H357" s="565"/>
      <c r="I357" s="613" t="s">
        <v>1637</v>
      </c>
      <c r="J357" s="613" t="s">
        <v>1637</v>
      </c>
    </row>
    <row r="358" spans="1:10" ht="15.75" customHeight="1" x14ac:dyDescent="0.2">
      <c r="A358" s="513"/>
      <c r="B358" s="554"/>
      <c r="C358" s="508"/>
      <c r="D358" s="559"/>
      <c r="E358" s="540"/>
      <c r="F358" s="508"/>
      <c r="G358" s="534"/>
      <c r="H358" s="535"/>
      <c r="I358" s="601"/>
      <c r="J358" s="598"/>
    </row>
    <row r="359" spans="1:10" ht="15.75" customHeight="1" x14ac:dyDescent="0.2">
      <c r="A359" s="506" t="s">
        <v>3564</v>
      </c>
      <c r="B359" s="516" t="s">
        <v>3373</v>
      </c>
      <c r="C359" s="508" t="s">
        <v>1639</v>
      </c>
      <c r="D359" s="509" t="s">
        <v>2535</v>
      </c>
      <c r="E359" s="510">
        <f>VLOOKUP(D359,ФОТ!$B$3:$C$107,2,FALSE)</f>
        <v>188.36</v>
      </c>
      <c r="F359" s="512">
        <v>7</v>
      </c>
      <c r="G359" s="511">
        <f>ROUND(E359*F359,2)</f>
        <v>1318.52</v>
      </c>
      <c r="H359" s="512">
        <f>ROUND(G359*ФОТ!$D$3,2)</f>
        <v>3512.54</v>
      </c>
      <c r="I359" s="597">
        <f>ROUND(H359*ФОТ!$E$3,1)</f>
        <v>5093.2</v>
      </c>
      <c r="J359" s="597">
        <f>ROUND(H359*ФОТ!$F$3,1)</f>
        <v>4566.3</v>
      </c>
    </row>
    <row r="360" spans="1:10" ht="12.75" customHeight="1" x14ac:dyDescent="0.2">
      <c r="A360" s="506"/>
      <c r="B360" s="516" t="s">
        <v>3565</v>
      </c>
      <c r="C360" s="508"/>
      <c r="D360" s="551"/>
      <c r="E360" s="510"/>
      <c r="F360" s="512"/>
      <c r="G360" s="534"/>
      <c r="H360" s="534"/>
      <c r="I360" s="601"/>
      <c r="J360" s="598"/>
    </row>
    <row r="361" spans="1:10" ht="12.75" customHeight="1" x14ac:dyDescent="0.2">
      <c r="A361" s="506"/>
      <c r="B361" s="516" t="s">
        <v>3566</v>
      </c>
      <c r="C361" s="508"/>
      <c r="D361" s="551"/>
      <c r="E361" s="540"/>
      <c r="F361" s="536"/>
      <c r="G361" s="511"/>
      <c r="H361" s="512"/>
      <c r="I361" s="597"/>
      <c r="J361" s="602"/>
    </row>
    <row r="362" spans="1:10" ht="12.75" customHeight="1" x14ac:dyDescent="0.2">
      <c r="A362" s="506"/>
      <c r="B362" s="516" t="s">
        <v>3567</v>
      </c>
      <c r="C362" s="508"/>
      <c r="D362" s="551"/>
      <c r="E362" s="540"/>
      <c r="F362" s="536"/>
      <c r="G362" s="511"/>
      <c r="H362" s="512"/>
      <c r="I362" s="597"/>
      <c r="J362" s="602"/>
    </row>
    <row r="363" spans="1:10" ht="12.75" customHeight="1" x14ac:dyDescent="0.2">
      <c r="A363" s="506"/>
      <c r="B363" s="516"/>
      <c r="C363" s="508"/>
      <c r="D363" s="551"/>
      <c r="E363" s="540"/>
      <c r="F363" s="536"/>
      <c r="G363" s="511"/>
      <c r="H363" s="512"/>
      <c r="I363" s="597"/>
      <c r="J363" s="602"/>
    </row>
    <row r="364" spans="1:10" ht="12.75" customHeight="1" x14ac:dyDescent="0.2">
      <c r="A364" s="506" t="s">
        <v>3568</v>
      </c>
      <c r="B364" s="516" t="s">
        <v>3374</v>
      </c>
      <c r="C364" s="508" t="s">
        <v>2219</v>
      </c>
      <c r="D364" s="509" t="s">
        <v>2536</v>
      </c>
      <c r="E364" s="510">
        <f>VLOOKUP(D364,ФОТ!$B$3:$C$107,2,FALSE)</f>
        <v>176.42</v>
      </c>
      <c r="F364" s="574">
        <v>2</v>
      </c>
      <c r="G364" s="511">
        <f>ROUND(E364*F364,2)</f>
        <v>352.84</v>
      </c>
      <c r="H364" s="512">
        <f>ROUND(G364*ФОТ!$D$3,2)</f>
        <v>939.97</v>
      </c>
      <c r="I364" s="597">
        <f>ROUND(H364*ФОТ!$E$3,1)</f>
        <v>1363</v>
      </c>
      <c r="J364" s="597">
        <f>ROUND(H364*ФОТ!$F$3,1)</f>
        <v>1222</v>
      </c>
    </row>
    <row r="365" spans="1:10" ht="12.75" customHeight="1" x14ac:dyDescent="0.2">
      <c r="A365" s="506"/>
      <c r="B365" s="516" t="s">
        <v>3569</v>
      </c>
      <c r="C365" s="508"/>
      <c r="D365" s="551"/>
      <c r="E365" s="540"/>
      <c r="F365" s="574"/>
      <c r="G365" s="511"/>
      <c r="H365" s="512"/>
      <c r="I365" s="597"/>
      <c r="J365" s="602"/>
    </row>
    <row r="366" spans="1:10" ht="12.75" customHeight="1" x14ac:dyDescent="0.2">
      <c r="A366" s="506"/>
      <c r="B366" s="516"/>
      <c r="C366" s="508"/>
      <c r="D366" s="551"/>
      <c r="E366" s="540"/>
      <c r="F366" s="574"/>
      <c r="G366" s="511"/>
      <c r="H366" s="512"/>
      <c r="I366" s="597"/>
      <c r="J366" s="602"/>
    </row>
    <row r="367" spans="1:10" ht="24.75" customHeight="1" x14ac:dyDescent="0.2">
      <c r="A367" s="506" t="s">
        <v>3570</v>
      </c>
      <c r="B367" s="516" t="s">
        <v>3374</v>
      </c>
      <c r="C367" s="508" t="s">
        <v>1639</v>
      </c>
      <c r="D367" s="509" t="s">
        <v>2536</v>
      </c>
      <c r="E367" s="510">
        <f>VLOOKUP(D367,ФОТ!$B$3:$C$107,2,FALSE)</f>
        <v>176.42</v>
      </c>
      <c r="F367" s="574">
        <v>2</v>
      </c>
      <c r="G367" s="511">
        <f>ROUND(E367*F367,2)</f>
        <v>352.84</v>
      </c>
      <c r="H367" s="512">
        <f>ROUND(G367*ФОТ!$D$3,2)</f>
        <v>939.97</v>
      </c>
      <c r="I367" s="597">
        <f>ROUND(H367*ФОТ!$E$3,1)</f>
        <v>1363</v>
      </c>
      <c r="J367" s="597">
        <f>ROUND(H367*ФОТ!$F$3,1)</f>
        <v>1222</v>
      </c>
    </row>
    <row r="368" spans="1:10" ht="12.75" customHeight="1" x14ac:dyDescent="0.2">
      <c r="A368" s="506"/>
      <c r="B368" s="516" t="s">
        <v>3571</v>
      </c>
      <c r="C368" s="508"/>
      <c r="D368" s="551"/>
      <c r="E368" s="540"/>
      <c r="F368" s="574"/>
      <c r="G368" s="534"/>
      <c r="H368" s="535"/>
      <c r="I368" s="601"/>
      <c r="J368" s="603"/>
    </row>
    <row r="369" spans="1:10" ht="15" customHeight="1" x14ac:dyDescent="0.2">
      <c r="A369" s="506"/>
      <c r="B369" s="516"/>
      <c r="C369" s="508"/>
      <c r="D369" s="551"/>
      <c r="E369" s="540"/>
      <c r="F369" s="574"/>
      <c r="G369" s="534"/>
      <c r="H369" s="535"/>
      <c r="I369" s="601"/>
      <c r="J369" s="603"/>
    </row>
    <row r="370" spans="1:10" ht="12.75" customHeight="1" x14ac:dyDescent="0.2">
      <c r="A370" s="506" t="s">
        <v>3572</v>
      </c>
      <c r="B370" s="516" t="s">
        <v>3375</v>
      </c>
      <c r="C370" s="508" t="s">
        <v>2219</v>
      </c>
      <c r="D370" s="509" t="s">
        <v>2536</v>
      </c>
      <c r="E370" s="510">
        <f>VLOOKUP(D370,ФОТ!$B$3:$C$107,2,FALSE)</f>
        <v>176.42</v>
      </c>
      <c r="F370" s="574">
        <v>3.5</v>
      </c>
      <c r="G370" s="511">
        <f>ROUND(E370*F370,2)</f>
        <v>617.47</v>
      </c>
      <c r="H370" s="512">
        <f>ROUND(G370*ФОТ!$D$3,2)</f>
        <v>1644.94</v>
      </c>
      <c r="I370" s="597">
        <f>ROUND(H370*ФОТ!$E$3,1)</f>
        <v>2385.1999999999998</v>
      </c>
      <c r="J370" s="597">
        <f>ROUND(H370*ФОТ!$F$3,1)</f>
        <v>2138.4</v>
      </c>
    </row>
    <row r="371" spans="1:10" ht="12.75" customHeight="1" x14ac:dyDescent="0.2">
      <c r="A371" s="506"/>
      <c r="B371" s="516" t="s">
        <v>1326</v>
      </c>
      <c r="C371" s="508"/>
      <c r="D371" s="551"/>
      <c r="E371" s="540"/>
      <c r="F371" s="574"/>
      <c r="G371" s="534"/>
      <c r="H371" s="535"/>
      <c r="I371" s="601"/>
      <c r="J371" s="603"/>
    </row>
    <row r="372" spans="1:10" ht="12.75" customHeight="1" x14ac:dyDescent="0.2">
      <c r="A372" s="506"/>
      <c r="B372" s="516" t="s">
        <v>1327</v>
      </c>
      <c r="C372" s="508"/>
      <c r="D372" s="551"/>
      <c r="E372" s="540"/>
      <c r="F372" s="574"/>
      <c r="G372" s="534"/>
      <c r="H372" s="535"/>
      <c r="I372" s="601"/>
      <c r="J372" s="603"/>
    </row>
    <row r="373" spans="1:10" ht="12.75" customHeight="1" x14ac:dyDescent="0.2">
      <c r="A373" s="506"/>
      <c r="B373" s="516" t="s">
        <v>1328</v>
      </c>
      <c r="C373" s="508"/>
      <c r="D373" s="551"/>
      <c r="E373" s="540"/>
      <c r="F373" s="574"/>
      <c r="G373" s="534"/>
      <c r="H373" s="535"/>
      <c r="I373" s="601"/>
      <c r="J373" s="603"/>
    </row>
    <row r="374" spans="1:10" ht="12.75" customHeight="1" x14ac:dyDescent="0.2">
      <c r="A374" s="506"/>
      <c r="B374" s="516"/>
      <c r="C374" s="508"/>
      <c r="D374" s="551"/>
      <c r="E374" s="540"/>
      <c r="F374" s="574"/>
      <c r="G374" s="534"/>
      <c r="H374" s="535"/>
      <c r="I374" s="601"/>
      <c r="J374" s="603"/>
    </row>
    <row r="375" spans="1:10" ht="12.75" customHeight="1" x14ac:dyDescent="0.2">
      <c r="A375" s="506" t="s">
        <v>1329</v>
      </c>
      <c r="B375" s="516" t="s">
        <v>3375</v>
      </c>
      <c r="C375" s="508" t="s">
        <v>2219</v>
      </c>
      <c r="D375" s="509" t="s">
        <v>2536</v>
      </c>
      <c r="E375" s="510">
        <f>VLOOKUP(D375,ФОТ!$B$3:$C$107,2,FALSE)</f>
        <v>176.42</v>
      </c>
      <c r="F375" s="574">
        <v>1</v>
      </c>
      <c r="G375" s="511">
        <f>ROUND(E375*F375,2)</f>
        <v>176.42</v>
      </c>
      <c r="H375" s="512">
        <f>ROUND(G375*ФОТ!$D$3,2)</f>
        <v>469.98</v>
      </c>
      <c r="I375" s="597">
        <f>ROUND(H375*ФОТ!$E$3,1)</f>
        <v>681.5</v>
      </c>
      <c r="J375" s="597">
        <f>ROUND(H375*ФОТ!$F$3,1)</f>
        <v>611</v>
      </c>
    </row>
    <row r="376" spans="1:10" ht="12.75" customHeight="1" x14ac:dyDescent="0.2">
      <c r="A376" s="506"/>
      <c r="B376" s="516" t="s">
        <v>1330</v>
      </c>
      <c r="C376" s="508"/>
      <c r="D376" s="551"/>
      <c r="E376" s="540"/>
      <c r="F376" s="574"/>
      <c r="G376" s="534"/>
      <c r="H376" s="535"/>
      <c r="I376" s="601"/>
      <c r="J376" s="603"/>
    </row>
    <row r="377" spans="1:10" ht="12.75" customHeight="1" x14ac:dyDescent="0.2">
      <c r="A377" s="506"/>
      <c r="B377" s="516"/>
      <c r="C377" s="508"/>
      <c r="D377" s="551"/>
      <c r="E377" s="540"/>
      <c r="F377" s="574"/>
      <c r="G377" s="534"/>
      <c r="H377" s="535"/>
      <c r="I377" s="601"/>
      <c r="J377" s="603"/>
    </row>
    <row r="378" spans="1:10" ht="12.75" customHeight="1" x14ac:dyDescent="0.2">
      <c r="A378" s="506" t="s">
        <v>1331</v>
      </c>
      <c r="B378" s="516" t="s">
        <v>3375</v>
      </c>
      <c r="C378" s="508" t="s">
        <v>2219</v>
      </c>
      <c r="D378" s="509" t="s">
        <v>2536</v>
      </c>
      <c r="E378" s="510">
        <f>VLOOKUP(D378,ФОТ!$B$3:$C$107,2,FALSE)</f>
        <v>176.42</v>
      </c>
      <c r="F378" s="574">
        <v>1</v>
      </c>
      <c r="G378" s="511">
        <f>ROUND(E378*F378,2)</f>
        <v>176.42</v>
      </c>
      <c r="H378" s="512">
        <f>ROUND(G378*ФОТ!$D$3,2)</f>
        <v>469.98</v>
      </c>
      <c r="I378" s="597">
        <f>ROUND(H378*ФОТ!$E$3,1)</f>
        <v>681.5</v>
      </c>
      <c r="J378" s="597">
        <f>ROUND(H378*ФОТ!$F$3,1)</f>
        <v>611</v>
      </c>
    </row>
    <row r="379" spans="1:10" ht="14.25" customHeight="1" x14ac:dyDescent="0.2">
      <c r="A379" s="506"/>
      <c r="B379" s="516" t="s">
        <v>1332</v>
      </c>
      <c r="C379" s="508"/>
      <c r="D379" s="551"/>
      <c r="E379" s="540"/>
      <c r="F379" s="574"/>
      <c r="G379" s="534"/>
      <c r="H379" s="535"/>
      <c r="I379" s="601"/>
      <c r="J379" s="603"/>
    </row>
    <row r="380" spans="1:10" ht="14.25" customHeight="1" x14ac:dyDescent="0.2">
      <c r="A380" s="575"/>
      <c r="B380" s="542"/>
      <c r="C380" s="549"/>
      <c r="D380" s="542"/>
      <c r="E380" s="576"/>
      <c r="F380" s="542"/>
      <c r="G380" s="547"/>
      <c r="H380" s="548"/>
      <c r="I380" s="604"/>
      <c r="J380" s="618"/>
    </row>
    <row r="381" spans="1:10" ht="14.25" customHeight="1" x14ac:dyDescent="0.2">
      <c r="A381" s="539"/>
      <c r="B381" s="516"/>
      <c r="C381" s="516"/>
      <c r="D381" s="516"/>
      <c r="E381" s="516"/>
      <c r="F381" s="516"/>
      <c r="G381" s="535"/>
      <c r="H381" s="535"/>
      <c r="I381" s="606"/>
      <c r="J381" s="598"/>
    </row>
    <row r="382" spans="1:10" ht="14.25" customHeight="1" x14ac:dyDescent="0.2">
      <c r="A382" s="552" t="s">
        <v>1333</v>
      </c>
      <c r="B382" s="533"/>
      <c r="C382" s="533"/>
      <c r="D382" s="577"/>
      <c r="E382" s="533"/>
      <c r="F382" s="533"/>
      <c r="G382" s="553"/>
      <c r="H382" s="553"/>
      <c r="I382" s="607"/>
      <c r="J382" s="608"/>
    </row>
    <row r="383" spans="1:10" ht="14.25" customHeight="1" x14ac:dyDescent="0.2">
      <c r="A383" s="506"/>
      <c r="B383" s="516"/>
      <c r="C383" s="516"/>
      <c r="D383" s="578"/>
      <c r="E383" s="516"/>
      <c r="F383" s="516"/>
      <c r="G383" s="535"/>
      <c r="H383" s="535"/>
      <c r="I383" s="606"/>
      <c r="J383" s="598"/>
    </row>
    <row r="384" spans="1:10" ht="14.25" customHeight="1" x14ac:dyDescent="0.2">
      <c r="A384" s="555" t="s">
        <v>3835</v>
      </c>
      <c r="B384" s="556"/>
      <c r="C384" s="557" t="s">
        <v>3836</v>
      </c>
      <c r="D384" s="558" t="s">
        <v>3837</v>
      </c>
      <c r="E384" s="505" t="s">
        <v>484</v>
      </c>
      <c r="F384" s="501" t="s">
        <v>485</v>
      </c>
      <c r="G384" s="505" t="s">
        <v>486</v>
      </c>
      <c r="H384" s="504" t="s">
        <v>487</v>
      </c>
      <c r="I384" s="609" t="s">
        <v>488</v>
      </c>
      <c r="J384" s="610"/>
    </row>
    <row r="385" spans="1:10" ht="14.25" customHeight="1" x14ac:dyDescent="0.2">
      <c r="A385" s="513" t="s">
        <v>489</v>
      </c>
      <c r="B385" s="554"/>
      <c r="C385" s="532" t="s">
        <v>490</v>
      </c>
      <c r="D385" s="559" t="s">
        <v>491</v>
      </c>
      <c r="E385" s="512" t="s">
        <v>492</v>
      </c>
      <c r="F385" s="508" t="s">
        <v>493</v>
      </c>
      <c r="G385" s="512" t="s">
        <v>494</v>
      </c>
      <c r="H385" s="511" t="s">
        <v>495</v>
      </c>
      <c r="I385" s="595" t="s">
        <v>496</v>
      </c>
      <c r="J385" s="611" t="s">
        <v>497</v>
      </c>
    </row>
    <row r="386" spans="1:10" ht="14.25" customHeight="1" x14ac:dyDescent="0.2">
      <c r="A386" s="513"/>
      <c r="B386" s="554"/>
      <c r="C386" s="532"/>
      <c r="D386" s="559" t="s">
        <v>498</v>
      </c>
      <c r="E386" s="512" t="s">
        <v>499</v>
      </c>
      <c r="F386" s="508" t="s">
        <v>500</v>
      </c>
      <c r="G386" s="512" t="s">
        <v>501</v>
      </c>
      <c r="H386" s="511" t="s">
        <v>499</v>
      </c>
      <c r="I386" s="597" t="s">
        <v>1633</v>
      </c>
      <c r="J386" s="602" t="s">
        <v>1634</v>
      </c>
    </row>
    <row r="387" spans="1:10" ht="14.25" customHeight="1" x14ac:dyDescent="0.2">
      <c r="A387" s="560"/>
      <c r="B387" s="561"/>
      <c r="C387" s="562"/>
      <c r="D387" s="563"/>
      <c r="E387" s="564"/>
      <c r="F387" s="543" t="s">
        <v>1635</v>
      </c>
      <c r="G387" s="546" t="s">
        <v>499</v>
      </c>
      <c r="H387" s="565"/>
      <c r="I387" s="613" t="s">
        <v>1637</v>
      </c>
      <c r="J387" s="613" t="s">
        <v>1637</v>
      </c>
    </row>
    <row r="388" spans="1:10" ht="14.25" customHeight="1" x14ac:dyDescent="0.2">
      <c r="A388" s="555"/>
      <c r="B388" s="556"/>
      <c r="C388" s="568"/>
      <c r="D388" s="569"/>
      <c r="E388" s="570"/>
      <c r="F388" s="557"/>
      <c r="G388" s="501"/>
      <c r="H388" s="568"/>
      <c r="I388" s="614"/>
      <c r="J388" s="619"/>
    </row>
    <row r="389" spans="1:10" x14ac:dyDescent="0.2">
      <c r="A389" s="506" t="s">
        <v>1334</v>
      </c>
      <c r="B389" s="516" t="s">
        <v>1335</v>
      </c>
      <c r="C389" s="508" t="s">
        <v>1639</v>
      </c>
      <c r="D389" s="509" t="s">
        <v>2537</v>
      </c>
      <c r="E389" s="510">
        <f>VLOOKUP(D389,ФОТ!$B$3:$C$107,2,FALSE)</f>
        <v>157.79</v>
      </c>
      <c r="F389" s="512">
        <v>2.5</v>
      </c>
      <c r="G389" s="511">
        <f>ROUND(E389*F389,2)</f>
        <v>394.48</v>
      </c>
      <c r="H389" s="512">
        <f>ROUND(G389*ФОТ!$D$3,2)</f>
        <v>1050.8900000000001</v>
      </c>
      <c r="I389" s="597">
        <f>ROUND(H389*ФОТ!$E$3,1)</f>
        <v>1523.8</v>
      </c>
      <c r="J389" s="597">
        <f>ROUND(H389*ФОТ!$F$3,1)</f>
        <v>1366.2</v>
      </c>
    </row>
    <row r="390" spans="1:10" x14ac:dyDescent="0.2">
      <c r="A390" s="506"/>
      <c r="B390" s="516" t="s">
        <v>1336</v>
      </c>
      <c r="C390" s="508"/>
      <c r="D390" s="551"/>
      <c r="E390" s="510"/>
      <c r="F390" s="512"/>
      <c r="G390" s="511"/>
      <c r="H390" s="512"/>
      <c r="I390" s="597"/>
      <c r="J390" s="602"/>
    </row>
    <row r="391" spans="1:10" ht="11.25" customHeight="1" x14ac:dyDescent="0.2">
      <c r="A391" s="506"/>
      <c r="B391" s="516"/>
      <c r="C391" s="508"/>
      <c r="D391" s="551"/>
      <c r="E391" s="510"/>
      <c r="F391" s="512"/>
      <c r="G391" s="511"/>
      <c r="H391" s="512"/>
      <c r="I391" s="597"/>
      <c r="J391" s="602"/>
    </row>
    <row r="392" spans="1:10" ht="25.5" x14ac:dyDescent="0.2">
      <c r="A392" s="579" t="s">
        <v>1405</v>
      </c>
      <c r="B392" s="580" t="s">
        <v>2626</v>
      </c>
      <c r="C392" s="581" t="s">
        <v>1639</v>
      </c>
      <c r="D392" s="582" t="s">
        <v>2536</v>
      </c>
      <c r="E392" s="583">
        <f>VLOOKUP(D392,ФОТ!$B$3:$C$107,2,FALSE)</f>
        <v>176.42</v>
      </c>
      <c r="F392" s="584">
        <v>4</v>
      </c>
      <c r="G392" s="585">
        <f>ROUND(E392*F392,2)</f>
        <v>705.68</v>
      </c>
      <c r="H392" s="584">
        <f>ROUND(G392*ФОТ!$D$3,2)</f>
        <v>1879.93</v>
      </c>
      <c r="I392" s="620">
        <f>ROUND(H392*ФОТ!$E$3,1)</f>
        <v>2725.9</v>
      </c>
      <c r="J392" s="620">
        <f>ROUND(H392*ФОТ!$F$3,1)</f>
        <v>2443.9</v>
      </c>
    </row>
    <row r="393" spans="1:10" ht="10.5" customHeight="1" x14ac:dyDescent="0.2">
      <c r="A393" s="579"/>
      <c r="B393" s="580"/>
      <c r="C393" s="581"/>
      <c r="D393" s="586"/>
      <c r="E393" s="583"/>
      <c r="F393" s="584"/>
      <c r="G393" s="585"/>
      <c r="H393" s="584"/>
      <c r="I393" s="620"/>
      <c r="J393" s="620"/>
    </row>
    <row r="394" spans="1:10" ht="25.5" x14ac:dyDescent="0.2">
      <c r="A394" s="579" t="s">
        <v>3072</v>
      </c>
      <c r="B394" s="580" t="s">
        <v>2627</v>
      </c>
      <c r="C394" s="581" t="s">
        <v>1639</v>
      </c>
      <c r="D394" s="582" t="s">
        <v>2536</v>
      </c>
      <c r="E394" s="583">
        <f>VLOOKUP(D394,ФОТ!$B$3:$C$107,2,FALSE)</f>
        <v>176.42</v>
      </c>
      <c r="F394" s="584">
        <v>0.83</v>
      </c>
      <c r="G394" s="585">
        <f>ROUND(E394*F394,2)</f>
        <v>146.43</v>
      </c>
      <c r="H394" s="584">
        <f>ROUND(G394*ФОТ!$D$3,2)</f>
        <v>390.09</v>
      </c>
      <c r="I394" s="620">
        <f>ROUND(H394*ФОТ!$E$3,1)</f>
        <v>565.6</v>
      </c>
      <c r="J394" s="620">
        <f>ROUND(H394*ФОТ!$F$3,1)</f>
        <v>507.1</v>
      </c>
    </row>
    <row r="395" spans="1:10" ht="9.75" customHeight="1" x14ac:dyDescent="0.2">
      <c r="A395" s="506"/>
      <c r="B395" s="516"/>
      <c r="C395" s="508"/>
      <c r="D395" s="551"/>
      <c r="E395" s="510"/>
      <c r="F395" s="512"/>
      <c r="G395" s="511"/>
      <c r="H395" s="512"/>
      <c r="I395" s="597"/>
      <c r="J395" s="597"/>
    </row>
    <row r="396" spans="1:10" x14ac:dyDescent="0.2">
      <c r="A396" s="587" t="s">
        <v>1337</v>
      </c>
      <c r="B396" s="516" t="s">
        <v>1338</v>
      </c>
      <c r="C396" s="508" t="s">
        <v>2219</v>
      </c>
      <c r="D396" s="509" t="s">
        <v>2537</v>
      </c>
      <c r="E396" s="510">
        <f>VLOOKUP(D396,ФОТ!$B$3:$C$107,2,FALSE)</f>
        <v>157.79</v>
      </c>
      <c r="F396" s="512">
        <v>2</v>
      </c>
      <c r="G396" s="511">
        <f>ROUND(E396*F396,2)</f>
        <v>315.58</v>
      </c>
      <c r="H396" s="512">
        <f>ROUND(G396*ФОТ!$D$3,2)</f>
        <v>840.71</v>
      </c>
      <c r="I396" s="597">
        <f>ROUND(H396*ФОТ!$E$3,1)</f>
        <v>1219</v>
      </c>
      <c r="J396" s="597">
        <f>ROUND(H396*ФОТ!$F$3,1)</f>
        <v>1092.9000000000001</v>
      </c>
    </row>
    <row r="397" spans="1:10" x14ac:dyDescent="0.2">
      <c r="A397" s="539"/>
      <c r="B397" s="516" t="s">
        <v>1339</v>
      </c>
      <c r="C397" s="514"/>
      <c r="D397" s="539"/>
      <c r="E397" s="588"/>
      <c r="F397" s="539"/>
      <c r="G397" s="511"/>
      <c r="H397" s="511"/>
      <c r="I397" s="597"/>
      <c r="J397" s="597"/>
    </row>
    <row r="398" spans="1:10" ht="12" customHeight="1" x14ac:dyDescent="0.2">
      <c r="A398" s="506"/>
      <c r="B398" s="516"/>
      <c r="C398" s="508"/>
      <c r="D398" s="551"/>
      <c r="E398" s="510"/>
      <c r="F398" s="512"/>
      <c r="G398" s="511"/>
      <c r="H398" s="511"/>
      <c r="I398" s="597"/>
      <c r="J398" s="597"/>
    </row>
    <row r="399" spans="1:10" x14ac:dyDescent="0.2">
      <c r="A399" s="506" t="s">
        <v>1340</v>
      </c>
      <c r="B399" s="516" t="s">
        <v>1341</v>
      </c>
      <c r="C399" s="508" t="s">
        <v>2219</v>
      </c>
      <c r="D399" s="509" t="s">
        <v>2537</v>
      </c>
      <c r="E399" s="510">
        <f>VLOOKUP(D399,ФОТ!$B$3:$C$107,2,FALSE)</f>
        <v>157.79</v>
      </c>
      <c r="F399" s="512">
        <v>1.2</v>
      </c>
      <c r="G399" s="511">
        <f>ROUND(E399*F399,2)</f>
        <v>189.35</v>
      </c>
      <c r="H399" s="512">
        <f>ROUND(G399*ФОТ!$D$3,2)</f>
        <v>504.43</v>
      </c>
      <c r="I399" s="597">
        <f>ROUND(H399*ФОТ!$E$3,1)</f>
        <v>731.4</v>
      </c>
      <c r="J399" s="597">
        <f>ROUND(H399*ФОТ!$F$3,1)</f>
        <v>655.8</v>
      </c>
    </row>
    <row r="400" spans="1:10" x14ac:dyDescent="0.2">
      <c r="A400" s="506"/>
      <c r="B400" s="516" t="s">
        <v>1342</v>
      </c>
      <c r="C400" s="508"/>
      <c r="D400" s="551"/>
      <c r="E400" s="510"/>
      <c r="F400" s="512"/>
      <c r="G400" s="511"/>
      <c r="H400" s="511"/>
      <c r="I400" s="597"/>
      <c r="J400" s="597"/>
    </row>
    <row r="401" spans="1:10" x14ac:dyDescent="0.2">
      <c r="A401" s="506"/>
      <c r="B401" s="516" t="s">
        <v>1343</v>
      </c>
      <c r="C401" s="508"/>
      <c r="D401" s="551"/>
      <c r="E401" s="510"/>
      <c r="F401" s="512"/>
      <c r="G401" s="511"/>
      <c r="H401" s="511"/>
      <c r="I401" s="597"/>
      <c r="J401" s="597"/>
    </row>
    <row r="402" spans="1:10" ht="9.75" customHeight="1" x14ac:dyDescent="0.2">
      <c r="A402" s="506"/>
      <c r="B402" s="516"/>
      <c r="C402" s="508"/>
      <c r="D402" s="551"/>
      <c r="E402" s="510"/>
      <c r="F402" s="512"/>
      <c r="G402" s="511"/>
      <c r="H402" s="512"/>
      <c r="I402" s="597"/>
      <c r="J402" s="597"/>
    </row>
    <row r="403" spans="1:10" ht="24.75" customHeight="1" x14ac:dyDescent="0.2">
      <c r="A403" s="579" t="s">
        <v>358</v>
      </c>
      <c r="B403" s="580" t="s">
        <v>2628</v>
      </c>
      <c r="C403" s="581" t="s">
        <v>1639</v>
      </c>
      <c r="D403" s="582" t="s">
        <v>2536</v>
      </c>
      <c r="E403" s="583">
        <f>VLOOKUP(D403,ФОТ!$B$3:$C$107,2,FALSE)</f>
        <v>176.42</v>
      </c>
      <c r="F403" s="584">
        <v>4.7</v>
      </c>
      <c r="G403" s="585">
        <f>ROUND(E403*F403,2)</f>
        <v>829.17</v>
      </c>
      <c r="H403" s="584">
        <f>ROUND(G403*ФОТ!$D$3,2)</f>
        <v>2208.91</v>
      </c>
      <c r="I403" s="620">
        <f>ROUND(H403*ФОТ!$E$3,1)</f>
        <v>3202.9</v>
      </c>
      <c r="J403" s="620">
        <f>ROUND(H403*ФОТ!$F$3,1)</f>
        <v>2871.6</v>
      </c>
    </row>
    <row r="404" spans="1:10" ht="15.75" customHeight="1" x14ac:dyDescent="0.2">
      <c r="A404" s="506"/>
      <c r="B404" s="550" t="s">
        <v>3073</v>
      </c>
      <c r="C404" s="581" t="s">
        <v>1639</v>
      </c>
      <c r="D404" s="582" t="s">
        <v>2536</v>
      </c>
      <c r="E404" s="583">
        <f>VLOOKUP(D404,ФОТ!$B$3:$C$107,2,FALSE)</f>
        <v>176.42</v>
      </c>
      <c r="F404" s="584">
        <v>5</v>
      </c>
      <c r="G404" s="585">
        <f>ROUND(E404*F404,2)</f>
        <v>882.1</v>
      </c>
      <c r="H404" s="584">
        <f>ROUND(G404*ФОТ!$D$3,2)</f>
        <v>2349.91</v>
      </c>
      <c r="I404" s="620">
        <f>ROUND(H404*ФОТ!$E$3,1)</f>
        <v>3407.4</v>
      </c>
      <c r="J404" s="620">
        <f>ROUND(H404*ФОТ!$F$3,1)</f>
        <v>3054.9</v>
      </c>
    </row>
    <row r="405" spans="1:10" ht="24" customHeight="1" x14ac:dyDescent="0.2">
      <c r="A405" s="589" t="s">
        <v>359</v>
      </c>
      <c r="B405" s="590" t="s">
        <v>2629</v>
      </c>
      <c r="C405" s="581" t="s">
        <v>1639</v>
      </c>
      <c r="D405" s="582" t="s">
        <v>2536</v>
      </c>
      <c r="E405" s="583">
        <f>VLOOKUP(D405,ФОТ!$B$3:$C$107,2,FALSE)</f>
        <v>176.42</v>
      </c>
      <c r="F405" s="584">
        <v>1.7</v>
      </c>
      <c r="G405" s="585">
        <f>ROUND(E405*F405,2)</f>
        <v>299.91000000000003</v>
      </c>
      <c r="H405" s="584">
        <f>ROUND(G405*ФОТ!$D$3,2)</f>
        <v>798.96</v>
      </c>
      <c r="I405" s="620">
        <f>ROUND(H405*ФОТ!$E$3,1)</f>
        <v>1158.5</v>
      </c>
      <c r="J405" s="620">
        <f>ROUND(H405*ФОТ!$F$3,1)</f>
        <v>1038.5999999999999</v>
      </c>
    </row>
    <row r="406" spans="1:10" x14ac:dyDescent="0.2">
      <c r="A406" s="506"/>
      <c r="B406" s="516"/>
      <c r="C406" s="508"/>
      <c r="D406" s="551"/>
      <c r="E406" s="510"/>
      <c r="F406" s="512"/>
      <c r="G406" s="511"/>
      <c r="H406" s="512"/>
      <c r="I406" s="597"/>
      <c r="J406" s="597"/>
    </row>
    <row r="407" spans="1:10" x14ac:dyDescent="0.2">
      <c r="A407" s="506" t="s">
        <v>1344</v>
      </c>
      <c r="B407" s="516" t="s">
        <v>1345</v>
      </c>
      <c r="C407" s="508" t="s">
        <v>2219</v>
      </c>
      <c r="D407" s="509" t="s">
        <v>2536</v>
      </c>
      <c r="E407" s="510">
        <f>VLOOKUP(D407,ФОТ!$B$3:$C$107,2,FALSE)</f>
        <v>176.42</v>
      </c>
      <c r="F407" s="512">
        <v>4</v>
      </c>
      <c r="G407" s="511">
        <f>ROUND(E407*F407,2)</f>
        <v>705.68</v>
      </c>
      <c r="H407" s="512">
        <f>ROUND(G407*ФОТ!$D$3,2)</f>
        <v>1879.93</v>
      </c>
      <c r="I407" s="597">
        <f>ROUND(H407*ФОТ!$E$3,1)</f>
        <v>2725.9</v>
      </c>
      <c r="J407" s="597"/>
    </row>
    <row r="408" spans="1:10" x14ac:dyDescent="0.2">
      <c r="A408" s="506"/>
      <c r="B408" s="516" t="s">
        <v>1346</v>
      </c>
      <c r="C408" s="508"/>
      <c r="D408" s="551"/>
      <c r="E408" s="510"/>
      <c r="F408" s="512"/>
      <c r="G408" s="511"/>
      <c r="H408" s="511"/>
      <c r="I408" s="597"/>
      <c r="J408" s="597"/>
    </row>
    <row r="409" spans="1:10" ht="10.5" customHeight="1" x14ac:dyDescent="0.2">
      <c r="A409" s="506"/>
      <c r="B409" s="516"/>
      <c r="C409" s="508"/>
      <c r="D409" s="509"/>
      <c r="E409" s="510"/>
      <c r="F409" s="512"/>
      <c r="G409" s="534"/>
      <c r="H409" s="534"/>
      <c r="I409" s="601"/>
      <c r="J409" s="603"/>
    </row>
    <row r="410" spans="1:10" ht="15.75" customHeight="1" x14ac:dyDescent="0.2">
      <c r="A410" s="506" t="s">
        <v>1347</v>
      </c>
      <c r="B410" s="516" t="s">
        <v>1348</v>
      </c>
      <c r="C410" s="508" t="s">
        <v>1639</v>
      </c>
      <c r="D410" s="509" t="s">
        <v>2536</v>
      </c>
      <c r="E410" s="510">
        <f>VLOOKUP(D410,ФОТ!$B$3:$C$107,2,FALSE)</f>
        <v>176.42</v>
      </c>
      <c r="F410" s="512">
        <v>10</v>
      </c>
      <c r="G410" s="511">
        <f>ROUND(E410*F410,2)</f>
        <v>1764.2</v>
      </c>
      <c r="H410" s="512">
        <f>ROUND(G410*ФОТ!$D$3,2)</f>
        <v>4699.83</v>
      </c>
      <c r="I410" s="597">
        <f>ROUND(H410*ФОТ!$E$3,1)</f>
        <v>6814.8</v>
      </c>
      <c r="J410" s="597"/>
    </row>
    <row r="411" spans="1:10" ht="13.5" customHeight="1" x14ac:dyDescent="0.2">
      <c r="A411" s="506"/>
      <c r="B411" s="516"/>
      <c r="C411" s="508"/>
      <c r="D411" s="509"/>
      <c r="E411" s="510"/>
      <c r="F411" s="512"/>
      <c r="G411" s="514"/>
      <c r="H411" s="514"/>
      <c r="I411" s="603"/>
      <c r="J411" s="603"/>
    </row>
    <row r="412" spans="1:10" x14ac:dyDescent="0.2">
      <c r="A412" s="506" t="s">
        <v>3669</v>
      </c>
      <c r="B412" s="516" t="s">
        <v>3670</v>
      </c>
      <c r="C412" s="508" t="s">
        <v>2219</v>
      </c>
      <c r="D412" s="509" t="s">
        <v>2536</v>
      </c>
      <c r="E412" s="510">
        <f>VLOOKUP(D412,ФОТ!$B$3:$C$107,2,FALSE)</f>
        <v>176.42</v>
      </c>
      <c r="F412" s="512">
        <v>16</v>
      </c>
      <c r="G412" s="511">
        <f>ROUND(E412*F412,2)</f>
        <v>2822.72</v>
      </c>
      <c r="H412" s="512">
        <f>ROUND(G412*ФОТ!$D$3,2)</f>
        <v>7519.73</v>
      </c>
      <c r="I412" s="597">
        <f>ROUND(H412*ФОТ!$E$3,1)</f>
        <v>10903.6</v>
      </c>
      <c r="J412" s="597"/>
    </row>
    <row r="413" spans="1:10" ht="12.75" customHeight="1" x14ac:dyDescent="0.2">
      <c r="A413" s="506"/>
      <c r="B413" s="516"/>
      <c r="C413" s="508"/>
      <c r="D413" s="509"/>
      <c r="E413" s="510"/>
      <c r="F413" s="512"/>
      <c r="G413" s="534"/>
      <c r="H413" s="534"/>
      <c r="I413" s="601"/>
      <c r="J413" s="603"/>
    </row>
    <row r="414" spans="1:10" x14ac:dyDescent="0.2">
      <c r="A414" s="587" t="s">
        <v>3671</v>
      </c>
      <c r="B414" s="516" t="s">
        <v>3672</v>
      </c>
      <c r="C414" s="508" t="s">
        <v>3673</v>
      </c>
      <c r="D414" s="509" t="s">
        <v>2536</v>
      </c>
      <c r="E414" s="510">
        <f>VLOOKUP(D414,ФОТ!$B$3:$C$107,2,FALSE)</f>
        <v>176.42</v>
      </c>
      <c r="F414" s="591">
        <v>11.5</v>
      </c>
      <c r="G414" s="511">
        <f>ROUND(E414*F414,2)</f>
        <v>2028.83</v>
      </c>
      <c r="H414" s="512">
        <f>ROUND(G414*ФОТ!$D$3,2)</f>
        <v>5404.8</v>
      </c>
      <c r="I414" s="597">
        <f>ROUND(H414*ФОТ!$E$3,1)</f>
        <v>7837</v>
      </c>
      <c r="J414" s="597"/>
    </row>
    <row r="415" spans="1:10" ht="10.5" customHeight="1" x14ac:dyDescent="0.2">
      <c r="A415" s="539"/>
      <c r="B415" s="516"/>
      <c r="C415" s="514"/>
      <c r="D415" s="516"/>
      <c r="E415" s="592"/>
      <c r="F415" s="516"/>
      <c r="G415" s="511"/>
      <c r="H415" s="512"/>
      <c r="I415" s="597"/>
      <c r="J415" s="598"/>
    </row>
    <row r="416" spans="1:10" x14ac:dyDescent="0.2">
      <c r="A416" s="506" t="s">
        <v>3674</v>
      </c>
      <c r="B416" s="516" t="s">
        <v>3675</v>
      </c>
      <c r="C416" s="508" t="s">
        <v>2219</v>
      </c>
      <c r="D416" s="509" t="s">
        <v>2536</v>
      </c>
      <c r="E416" s="510">
        <f>VLOOKUP(D416,ФОТ!$B$3:$C$107,2,FALSE)</f>
        <v>176.42</v>
      </c>
      <c r="F416" s="512">
        <v>1.5</v>
      </c>
      <c r="G416" s="511">
        <f>ROUND(E416*F416,2)</f>
        <v>264.63</v>
      </c>
      <c r="H416" s="512">
        <f>ROUND(G416*ФОТ!$D$3,2)</f>
        <v>704.97</v>
      </c>
      <c r="I416" s="597">
        <f>ROUND(H416*ФОТ!$E$3,1)</f>
        <v>1022.2</v>
      </c>
      <c r="J416" s="597"/>
    </row>
    <row r="417" spans="1:10" ht="11.25" customHeight="1" x14ac:dyDescent="0.2">
      <c r="A417" s="506"/>
      <c r="B417" s="516"/>
      <c r="C417" s="508"/>
      <c r="D417" s="551"/>
      <c r="E417" s="510"/>
      <c r="F417" s="511"/>
      <c r="G417" s="534"/>
      <c r="H417" s="535"/>
      <c r="I417" s="601"/>
      <c r="J417" s="598"/>
    </row>
    <row r="418" spans="1:10" ht="14.25" customHeight="1" x14ac:dyDescent="0.2">
      <c r="A418" s="506" t="s">
        <v>3676</v>
      </c>
      <c r="B418" s="516" t="s">
        <v>3677</v>
      </c>
      <c r="C418" s="508" t="s">
        <v>3678</v>
      </c>
      <c r="D418" s="509" t="s">
        <v>2536</v>
      </c>
      <c r="E418" s="510">
        <f>VLOOKUP(D418,ФОТ!$B$3:$C$107,2,FALSE)</f>
        <v>176.42</v>
      </c>
      <c r="F418" s="512">
        <v>0.5</v>
      </c>
      <c r="G418" s="511">
        <f>ROUND(E418*F418,2)</f>
        <v>88.21</v>
      </c>
      <c r="H418" s="512">
        <f>ROUND(G418*ФОТ!$D$3,2)</f>
        <v>234.99</v>
      </c>
      <c r="I418" s="597">
        <f>ROUND(H418*ФОТ!$E$3,1)</f>
        <v>340.7</v>
      </c>
      <c r="J418" s="597">
        <f>ROUND(H418*ФОТ!$F$3,1)</f>
        <v>305.5</v>
      </c>
    </row>
    <row r="419" spans="1:10" x14ac:dyDescent="0.2">
      <c r="A419" s="506"/>
      <c r="B419" s="516" t="s">
        <v>3679</v>
      </c>
      <c r="C419" s="511"/>
      <c r="D419" s="551"/>
      <c r="E419" s="510"/>
      <c r="F419" s="512"/>
      <c r="G419" s="511"/>
      <c r="H419" s="512"/>
      <c r="I419" s="597"/>
      <c r="J419" s="597"/>
    </row>
    <row r="420" spans="1:10" x14ac:dyDescent="0.2">
      <c r="A420" s="506"/>
      <c r="B420" s="516"/>
      <c r="C420" s="508"/>
      <c r="D420" s="551"/>
      <c r="E420" s="510"/>
      <c r="F420" s="512"/>
      <c r="G420" s="534"/>
      <c r="H420" s="535"/>
      <c r="I420" s="601"/>
      <c r="J420" s="598"/>
    </row>
    <row r="421" spans="1:10" x14ac:dyDescent="0.2">
      <c r="A421" s="506" t="s">
        <v>3680</v>
      </c>
      <c r="B421" s="516" t="s">
        <v>3681</v>
      </c>
      <c r="C421" s="508" t="s">
        <v>2219</v>
      </c>
      <c r="D421" s="509" t="s">
        <v>2536</v>
      </c>
      <c r="E421" s="510">
        <f>VLOOKUP(D421,ФОТ!$B$3:$C$107,2,FALSE)</f>
        <v>176.42</v>
      </c>
      <c r="F421" s="512">
        <v>1</v>
      </c>
      <c r="G421" s="511">
        <f>ROUND(E421*F421,2)</f>
        <v>176.42</v>
      </c>
      <c r="H421" s="512">
        <f>ROUND(G421*ФОТ!$D$3,2)</f>
        <v>469.98</v>
      </c>
      <c r="I421" s="597">
        <f>ROUND(H421*ФОТ!$E$3,1)</f>
        <v>681.5</v>
      </c>
      <c r="J421" s="597"/>
    </row>
    <row r="422" spans="1:10" x14ac:dyDescent="0.2">
      <c r="A422" s="506"/>
      <c r="B422" s="516" t="s">
        <v>3682</v>
      </c>
      <c r="C422" s="508"/>
      <c r="D422" s="551"/>
      <c r="E422" s="510"/>
      <c r="F422" s="512"/>
      <c r="G422" s="511"/>
      <c r="H422" s="512"/>
      <c r="I422" s="597"/>
      <c r="J422" s="598"/>
    </row>
    <row r="423" spans="1:10" ht="10.5" customHeight="1" x14ac:dyDescent="0.2">
      <c r="A423" s="506"/>
      <c r="B423" s="516"/>
      <c r="C423" s="508"/>
      <c r="D423" s="551"/>
      <c r="E423" s="510"/>
      <c r="F423" s="512"/>
      <c r="G423" s="534"/>
      <c r="H423" s="535"/>
      <c r="I423" s="601"/>
      <c r="J423" s="598"/>
    </row>
    <row r="424" spans="1:10" x14ac:dyDescent="0.2">
      <c r="A424" s="506" t="s">
        <v>3683</v>
      </c>
      <c r="B424" s="516" t="s">
        <v>3684</v>
      </c>
      <c r="C424" s="508" t="s">
        <v>2219</v>
      </c>
      <c r="D424" s="509" t="s">
        <v>2536</v>
      </c>
      <c r="E424" s="510">
        <f>VLOOKUP(D424,ФОТ!$B$3:$C$107,2,FALSE)</f>
        <v>176.42</v>
      </c>
      <c r="F424" s="512">
        <v>0.7</v>
      </c>
      <c r="G424" s="511">
        <f>ROUND(E424*F424,2)</f>
        <v>123.49</v>
      </c>
      <c r="H424" s="512">
        <f>ROUND(G424*ФОТ!$D$3,2)</f>
        <v>328.98</v>
      </c>
      <c r="I424" s="597">
        <f>ROUND(H424*ФОТ!$E$3,1)</f>
        <v>477</v>
      </c>
      <c r="J424" s="597"/>
    </row>
    <row r="425" spans="1:10" x14ac:dyDescent="0.2">
      <c r="A425" s="506"/>
      <c r="B425" s="516" t="s">
        <v>3685</v>
      </c>
      <c r="C425" s="508"/>
      <c r="D425" s="551"/>
      <c r="E425" s="510"/>
      <c r="F425" s="512"/>
      <c r="G425" s="534"/>
      <c r="H425" s="535"/>
      <c r="I425" s="601"/>
      <c r="J425" s="598"/>
    </row>
    <row r="426" spans="1:10" ht="12" customHeight="1" x14ac:dyDescent="0.2">
      <c r="A426" s="506"/>
      <c r="B426" s="516"/>
      <c r="C426" s="508"/>
      <c r="D426" s="551"/>
      <c r="E426" s="510"/>
      <c r="F426" s="512"/>
      <c r="G426" s="534"/>
      <c r="H426" s="535"/>
      <c r="I426" s="601"/>
      <c r="J426" s="598"/>
    </row>
    <row r="427" spans="1:10" x14ac:dyDescent="0.2">
      <c r="A427" s="506" t="s">
        <v>3686</v>
      </c>
      <c r="B427" s="516" t="s">
        <v>2492</v>
      </c>
      <c r="C427" s="508" t="s">
        <v>1639</v>
      </c>
      <c r="D427" s="551" t="s">
        <v>2493</v>
      </c>
      <c r="E427" s="510">
        <f>VLOOKUP(D427,ФОТ!$B$3:$C$107,2,FALSE)</f>
        <v>144.69</v>
      </c>
      <c r="F427" s="511">
        <v>1</v>
      </c>
      <c r="G427" s="511">
        <f>ROUND(E427*F427,2)</f>
        <v>144.69</v>
      </c>
      <c r="H427" s="512">
        <f>ROUND(G427*ФОТ!$D$3,2)</f>
        <v>385.45</v>
      </c>
      <c r="I427" s="597">
        <f>ROUND(H427*ФОТ!$E$3,1)</f>
        <v>558.9</v>
      </c>
      <c r="J427" s="597"/>
    </row>
    <row r="428" spans="1:10" ht="9.75" customHeight="1" x14ac:dyDescent="0.2">
      <c r="A428" s="506"/>
      <c r="B428" s="516"/>
      <c r="C428" s="508"/>
      <c r="D428" s="593"/>
      <c r="E428" s="510"/>
      <c r="F428" s="512"/>
      <c r="G428" s="536"/>
      <c r="H428" s="536"/>
      <c r="I428" s="621"/>
      <c r="J428" s="597"/>
    </row>
    <row r="429" spans="1:10" ht="13.5" customHeight="1" x14ac:dyDescent="0.2">
      <c r="A429" s="541" t="s">
        <v>2494</v>
      </c>
      <c r="B429" s="542" t="s">
        <v>2495</v>
      </c>
      <c r="C429" s="543" t="s">
        <v>2219</v>
      </c>
      <c r="D429" s="594" t="s">
        <v>2493</v>
      </c>
      <c r="E429" s="545">
        <f>VLOOKUP(D429,ФОТ!$B$3:$C$107,2,FALSE)</f>
        <v>144.69</v>
      </c>
      <c r="F429" s="546">
        <v>0.4</v>
      </c>
      <c r="G429" s="566">
        <f>ROUND(E429*F429,2)</f>
        <v>57.88</v>
      </c>
      <c r="H429" s="546">
        <f>ROUND(G429*ФОТ!$D$3,2)</f>
        <v>154.19</v>
      </c>
      <c r="I429" s="612"/>
      <c r="J429" s="612">
        <f>ROUND(H429*ФОТ!$F$3,1)</f>
        <v>200.4</v>
      </c>
    </row>
    <row r="430" spans="1:10" ht="13.5" customHeight="1" x14ac:dyDescent="0.2">
      <c r="A430" s="517"/>
      <c r="B430" s="518"/>
      <c r="C430" s="519"/>
      <c r="D430" s="520"/>
      <c r="E430" s="521"/>
      <c r="F430" s="512"/>
      <c r="G430" s="522"/>
      <c r="H430" s="522"/>
      <c r="I430" s="512"/>
      <c r="J430" s="523"/>
    </row>
    <row r="431" spans="1:10" ht="13.5" customHeight="1" x14ac:dyDescent="0.2">
      <c r="A431" s="517"/>
      <c r="B431" s="518" t="s">
        <v>2496</v>
      </c>
      <c r="C431" s="519"/>
      <c r="D431" s="520"/>
      <c r="E431" s="512"/>
      <c r="F431" s="512"/>
      <c r="G431" s="522"/>
      <c r="H431" s="522"/>
      <c r="I431" s="512"/>
      <c r="J431" s="523"/>
    </row>
    <row r="432" spans="1:10" ht="13.5" customHeight="1" x14ac:dyDescent="0.2">
      <c r="A432" s="517"/>
      <c r="B432" s="524" t="s">
        <v>2497</v>
      </c>
      <c r="C432" s="519"/>
      <c r="D432" s="520"/>
      <c r="E432" s="512"/>
      <c r="F432" s="512"/>
      <c r="G432" s="522"/>
      <c r="H432" s="522"/>
      <c r="I432" s="512"/>
      <c r="J432" s="523"/>
    </row>
    <row r="433" spans="1:10" ht="13.5" customHeight="1" x14ac:dyDescent="0.2">
      <c r="A433" s="517"/>
      <c r="B433" s="518" t="s">
        <v>2498</v>
      </c>
      <c r="C433" s="519"/>
      <c r="D433" s="520"/>
      <c r="E433" s="512"/>
      <c r="F433" s="512"/>
      <c r="G433" s="522"/>
      <c r="H433" s="522"/>
      <c r="I433" s="512"/>
      <c r="J433" s="523"/>
    </row>
    <row r="434" spans="1:10" ht="13.5" customHeight="1" x14ac:dyDescent="0.2">
      <c r="A434" s="517"/>
      <c r="B434" s="518" t="s">
        <v>2499</v>
      </c>
      <c r="C434" s="519"/>
      <c r="D434" s="520"/>
      <c r="E434" s="512"/>
      <c r="F434" s="512"/>
      <c r="G434" s="522"/>
      <c r="H434" s="522"/>
      <c r="I434" s="512"/>
      <c r="J434" s="523"/>
    </row>
    <row r="435" spans="1:10" ht="13.5" customHeight="1" x14ac:dyDescent="0.2">
      <c r="A435" s="517"/>
      <c r="B435" s="518" t="s">
        <v>2500</v>
      </c>
      <c r="C435" s="518"/>
      <c r="D435" s="518"/>
      <c r="E435" s="516"/>
      <c r="F435" s="516"/>
      <c r="G435" s="522"/>
      <c r="H435" s="522"/>
      <c r="I435" s="512"/>
      <c r="J435" s="523"/>
    </row>
    <row r="436" spans="1:10" ht="13.5" customHeight="1" x14ac:dyDescent="0.2">
      <c r="A436" s="517"/>
      <c r="B436" s="518" t="s">
        <v>2501</v>
      </c>
      <c r="C436" s="519"/>
      <c r="D436" s="520"/>
      <c r="E436" s="512"/>
      <c r="F436" s="512"/>
      <c r="G436" s="522"/>
      <c r="H436" s="522"/>
      <c r="I436" s="512"/>
      <c r="J436" s="523"/>
    </row>
    <row r="437" spans="1:10" ht="13.5" customHeight="1" x14ac:dyDescent="0.2">
      <c r="A437" s="517"/>
      <c r="B437" s="518" t="s">
        <v>3607</v>
      </c>
      <c r="C437" s="519"/>
      <c r="D437" s="520"/>
      <c r="E437" s="512"/>
      <c r="F437" s="512"/>
      <c r="G437" s="522"/>
      <c r="H437" s="522"/>
      <c r="I437" s="512"/>
      <c r="J437" s="523"/>
    </row>
    <row r="438" spans="1:10" ht="13.5" customHeight="1" x14ac:dyDescent="0.2">
      <c r="A438" s="517"/>
      <c r="B438" s="518" t="s">
        <v>1895</v>
      </c>
      <c r="C438" s="519"/>
      <c r="D438" s="520"/>
      <c r="E438" s="512"/>
      <c r="F438" s="512"/>
      <c r="G438" s="522"/>
      <c r="H438" s="522"/>
      <c r="I438" s="512"/>
      <c r="J438" s="523"/>
    </row>
    <row r="439" spans="1:10" ht="13.5" customHeight="1" x14ac:dyDescent="0.2">
      <c r="A439" s="517"/>
      <c r="B439" s="518" t="s">
        <v>2519</v>
      </c>
      <c r="C439" s="519"/>
      <c r="D439" s="520"/>
      <c r="E439" s="512"/>
      <c r="F439" s="512"/>
      <c r="G439" s="522"/>
      <c r="H439" s="522"/>
      <c r="I439" s="512"/>
      <c r="J439" s="523"/>
    </row>
    <row r="440" spans="1:10" ht="13.5" customHeight="1" x14ac:dyDescent="0.2">
      <c r="A440" s="517"/>
      <c r="B440" s="739"/>
      <c r="C440" s="739"/>
      <c r="D440" s="739"/>
      <c r="E440" s="739"/>
      <c r="F440" s="739"/>
      <c r="G440" s="739"/>
      <c r="H440" s="739"/>
      <c r="I440" s="739"/>
      <c r="J440" s="740"/>
    </row>
    <row r="441" spans="1:10" ht="13.5" customHeight="1" x14ac:dyDescent="0.2">
      <c r="A441" s="526"/>
      <c r="B441" s="737"/>
      <c r="C441" s="737"/>
      <c r="D441" s="737"/>
      <c r="E441" s="737"/>
      <c r="F441" s="737"/>
      <c r="G441" s="737"/>
      <c r="H441" s="737"/>
      <c r="I441" s="737"/>
      <c r="J441" s="738"/>
    </row>
    <row r="442" spans="1:10" ht="13.5" customHeight="1" x14ac:dyDescent="0.2">
      <c r="A442" s="527"/>
      <c r="B442" s="524"/>
      <c r="C442" s="524"/>
      <c r="D442" s="524"/>
      <c r="E442" s="524"/>
      <c r="F442" s="524"/>
      <c r="G442" s="524"/>
      <c r="H442" s="524"/>
      <c r="I442" s="524"/>
      <c r="J442" s="524"/>
    </row>
    <row r="443" spans="1:10" ht="13.5" customHeight="1" x14ac:dyDescent="0.2">
      <c r="A443" s="528"/>
      <c r="B443" s="528"/>
      <c r="C443" s="528"/>
      <c r="D443" s="528"/>
      <c r="E443" s="528"/>
      <c r="F443" s="528"/>
      <c r="G443" s="528"/>
      <c r="H443" s="528"/>
      <c r="I443" s="528"/>
      <c r="J443" s="528"/>
    </row>
    <row r="444" spans="1:10" ht="30" customHeight="1" x14ac:dyDescent="0.2"/>
    <row r="445" spans="1:10" ht="21" x14ac:dyDescent="0.2">
      <c r="A445" s="736"/>
      <c r="B445" s="736"/>
      <c r="C445" s="736"/>
      <c r="D445" s="736"/>
      <c r="E445" s="736"/>
      <c r="F445" s="736"/>
      <c r="G445" s="736"/>
      <c r="H445" s="736"/>
      <c r="I445" s="736"/>
      <c r="J445" s="736"/>
    </row>
  </sheetData>
  <sheetProtection algorithmName="SHA-512" hashValue="nnj8/IgVrc7yuAVYcB+dPM9cdpeR6iJ6dj8/butRC72qUBAriM9uvfh32flxyyiULAShsqEqt4cdGQhOjNgadw==" saltValue="uZ1BhaRALP3pxWEPfcKiEw==" spinCount="100000" sheet="1" formatCells="0" formatColumns="0" formatRows="0" insertColumns="0" insertRows="0" insertHyperlinks="0" deleteColumns="0" deleteRows="0" pivotTables="0"/>
  <mergeCells count="4">
    <mergeCell ref="A445:J445"/>
    <mergeCell ref="B441:J441"/>
    <mergeCell ref="B440:J440"/>
    <mergeCell ref="A1:J1"/>
  </mergeCells>
  <phoneticPr fontId="22" type="noConversion"/>
  <printOptions horizontalCentered="1"/>
  <pageMargins left="0" right="0" top="0.23622047244094491" bottom="0" header="0.15748031496062992" footer="0.19685039370078741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483"/>
  <sheetViews>
    <sheetView topLeftCell="A209" workbookViewId="0">
      <selection activeCell="N30" sqref="N30"/>
    </sheetView>
  </sheetViews>
  <sheetFormatPr defaultRowHeight="12.75" x14ac:dyDescent="0.2"/>
  <cols>
    <col min="1" max="1" width="8.28515625" customWidth="1"/>
    <col min="2" max="2" width="59.5703125" customWidth="1"/>
    <col min="3" max="3" width="11.85546875" customWidth="1"/>
    <col min="4" max="4" width="13.140625" customWidth="1"/>
    <col min="5" max="8" width="11" customWidth="1"/>
    <col min="9" max="9" width="11.7109375" customWidth="1"/>
    <col min="10" max="10" width="11.85546875" customWidth="1"/>
  </cols>
  <sheetData>
    <row r="1" spans="1:16" ht="23.25" customHeight="1" x14ac:dyDescent="0.2">
      <c r="A1" s="168" t="s">
        <v>2539</v>
      </c>
      <c r="B1" s="31"/>
      <c r="C1" s="31"/>
      <c r="D1" s="31"/>
      <c r="E1" s="60"/>
      <c r="F1" s="60"/>
      <c r="G1" s="58"/>
      <c r="H1" s="58"/>
      <c r="I1" s="58"/>
      <c r="J1" s="58"/>
    </row>
    <row r="2" spans="1:16" ht="11.45" customHeight="1" x14ac:dyDescent="0.2">
      <c r="A2" s="31"/>
      <c r="B2" s="31"/>
      <c r="C2" s="31"/>
      <c r="D2" s="31"/>
      <c r="E2" s="60"/>
      <c r="F2" s="60"/>
      <c r="G2" s="58"/>
      <c r="H2" s="58"/>
      <c r="I2" s="58"/>
      <c r="J2" s="58"/>
    </row>
    <row r="3" spans="1:16" ht="14.25" customHeight="1" x14ac:dyDescent="0.2">
      <c r="A3" s="623" t="s">
        <v>2540</v>
      </c>
      <c r="B3" s="623"/>
      <c r="C3" s="623"/>
      <c r="D3" s="623"/>
      <c r="E3" s="642"/>
      <c r="F3" s="642"/>
      <c r="G3" s="622"/>
      <c r="H3" s="622"/>
      <c r="I3" s="622"/>
      <c r="J3" s="623"/>
    </row>
    <row r="4" spans="1:16" ht="11.45" customHeight="1" x14ac:dyDescent="0.2">
      <c r="A4" s="31"/>
      <c r="B4" s="31"/>
      <c r="C4" s="31"/>
      <c r="D4" s="31"/>
      <c r="E4" s="60"/>
      <c r="F4" s="60"/>
      <c r="G4" s="58"/>
      <c r="H4" s="58"/>
      <c r="I4" s="58"/>
      <c r="J4" s="58"/>
    </row>
    <row r="5" spans="1:16" ht="17.25" customHeight="1" x14ac:dyDescent="0.2">
      <c r="A5" s="643" t="s">
        <v>3835</v>
      </c>
      <c r="B5" s="624"/>
      <c r="C5" s="625" t="s">
        <v>3836</v>
      </c>
      <c r="D5" s="626" t="s">
        <v>3837</v>
      </c>
      <c r="E5" s="627" t="s">
        <v>484</v>
      </c>
      <c r="F5" s="628" t="s">
        <v>485</v>
      </c>
      <c r="G5" s="627" t="s">
        <v>486</v>
      </c>
      <c r="H5" s="629" t="s">
        <v>487</v>
      </c>
      <c r="I5" s="609" t="s">
        <v>488</v>
      </c>
      <c r="J5" s="610"/>
    </row>
    <row r="6" spans="1:16" ht="11.45" customHeight="1" x14ac:dyDescent="0.2">
      <c r="A6" s="644" t="s">
        <v>489</v>
      </c>
      <c r="B6" s="630"/>
      <c r="C6" s="631" t="s">
        <v>490</v>
      </c>
      <c r="D6" s="632" t="s">
        <v>491</v>
      </c>
      <c r="E6" s="522" t="s">
        <v>492</v>
      </c>
      <c r="F6" s="633" t="s">
        <v>493</v>
      </c>
      <c r="G6" s="522" t="s">
        <v>494</v>
      </c>
      <c r="H6" s="634" t="s">
        <v>495</v>
      </c>
      <c r="I6" s="595" t="s">
        <v>496</v>
      </c>
      <c r="J6" s="611" t="s">
        <v>497</v>
      </c>
    </row>
    <row r="7" spans="1:16" ht="11.45" customHeight="1" x14ac:dyDescent="0.2">
      <c r="A7" s="644"/>
      <c r="B7" s="630"/>
      <c r="C7" s="631"/>
      <c r="D7" s="632" t="s">
        <v>498</v>
      </c>
      <c r="E7" s="522" t="s">
        <v>499</v>
      </c>
      <c r="F7" s="633" t="s">
        <v>500</v>
      </c>
      <c r="G7" s="522" t="s">
        <v>501</v>
      </c>
      <c r="H7" s="634" t="s">
        <v>499</v>
      </c>
      <c r="I7" s="597" t="s">
        <v>1633</v>
      </c>
      <c r="J7" s="602" t="s">
        <v>1634</v>
      </c>
    </row>
    <row r="8" spans="1:16" ht="11.45" customHeight="1" x14ac:dyDescent="0.2">
      <c r="A8" s="645"/>
      <c r="B8" s="635"/>
      <c r="C8" s="636"/>
      <c r="D8" s="637"/>
      <c r="E8" s="638"/>
      <c r="F8" s="639" t="s">
        <v>1635</v>
      </c>
      <c r="G8" s="640" t="s">
        <v>499</v>
      </c>
      <c r="H8" s="641"/>
      <c r="I8" s="612" t="s">
        <v>3194</v>
      </c>
      <c r="J8" s="613" t="s">
        <v>1637</v>
      </c>
    </row>
    <row r="9" spans="1:16" ht="16.5" customHeight="1" x14ac:dyDescent="0.2">
      <c r="A9" s="517" t="s">
        <v>2541</v>
      </c>
      <c r="B9" s="518" t="s">
        <v>2542</v>
      </c>
      <c r="C9" s="633"/>
      <c r="D9" s="520"/>
      <c r="E9" s="511"/>
      <c r="F9" s="511"/>
      <c r="G9" s="634"/>
      <c r="H9" s="522"/>
      <c r="I9" s="597"/>
      <c r="J9" s="597"/>
    </row>
    <row r="10" spans="1:16" ht="11.25" customHeight="1" x14ac:dyDescent="0.2">
      <c r="A10" s="517"/>
      <c r="B10" s="518" t="s">
        <v>2543</v>
      </c>
      <c r="C10" s="646"/>
      <c r="D10" s="520"/>
      <c r="E10" s="511"/>
      <c r="F10" s="511"/>
      <c r="G10" s="634"/>
      <c r="H10" s="522"/>
      <c r="I10" s="597"/>
      <c r="J10" s="597"/>
    </row>
    <row r="11" spans="1:16" ht="12" customHeight="1" x14ac:dyDescent="0.2">
      <c r="A11" s="517"/>
      <c r="B11" s="525" t="s">
        <v>3665</v>
      </c>
      <c r="C11" s="633" t="s">
        <v>3666</v>
      </c>
      <c r="D11" s="520" t="s">
        <v>2530</v>
      </c>
      <c r="E11" s="510">
        <f>VLOOKUP(D11,ФОТ!$B$3:$C$105,2,FALSE)</f>
        <v>160.03</v>
      </c>
      <c r="F11" s="647">
        <v>2.2999999999999998</v>
      </c>
      <c r="G11" s="648">
        <f>ROUND(E11*F11,2)</f>
        <v>368.07</v>
      </c>
      <c r="H11" s="522">
        <f>ROUND(G11*ФОТ!$D$3,2)</f>
        <v>980.54</v>
      </c>
      <c r="I11" s="597">
        <f>ROUND(H11*ФОТ!$E$3,1)</f>
        <v>1421.8</v>
      </c>
      <c r="J11" s="597">
        <f>ROUND(H11*ФОТ!$F$3,1)</f>
        <v>1274.7</v>
      </c>
      <c r="O11" s="147"/>
      <c r="P11" s="147"/>
    </row>
    <row r="12" spans="1:16" ht="17.25" customHeight="1" x14ac:dyDescent="0.2">
      <c r="A12" s="517"/>
      <c r="B12" s="518"/>
      <c r="C12" s="633" t="s">
        <v>3667</v>
      </c>
      <c r="D12" s="520" t="s">
        <v>2525</v>
      </c>
      <c r="E12" s="510">
        <f>VLOOKUP(D12,ФОТ!$B$3:$C$105,2,FALSE)</f>
        <v>131.12</v>
      </c>
      <c r="F12" s="647">
        <v>2.2999999999999998</v>
      </c>
      <c r="G12" s="648">
        <f t="shared" ref="G12:G30" si="0">ROUND(E12*F12,2)</f>
        <v>301.58</v>
      </c>
      <c r="H12" s="522">
        <f>ROUND(G12*ФОТ!$D$3,2)</f>
        <v>803.41</v>
      </c>
      <c r="I12" s="597">
        <f>ROUND(H12*ФОТ!$E$3,1)</f>
        <v>1164.9000000000001</v>
      </c>
      <c r="J12" s="597">
        <f>ROUND(H12*ФОТ!$F$3,1)</f>
        <v>1044.4000000000001</v>
      </c>
      <c r="O12" s="147"/>
      <c r="P12" s="147"/>
    </row>
    <row r="13" spans="1:16" ht="17.25" customHeight="1" x14ac:dyDescent="0.25">
      <c r="A13" s="517"/>
      <c r="B13" s="518"/>
      <c r="C13" s="633"/>
      <c r="D13" s="520"/>
      <c r="E13" s="510"/>
      <c r="F13" s="649"/>
      <c r="G13" s="648"/>
      <c r="H13" s="522"/>
      <c r="I13" s="650">
        <f>I11+I12</f>
        <v>2586.6999999999998</v>
      </c>
      <c r="J13" s="650">
        <f>J11+J12</f>
        <v>2319.1</v>
      </c>
      <c r="O13" s="147"/>
      <c r="P13" s="147"/>
    </row>
    <row r="14" spans="1:16" ht="16.5" customHeight="1" x14ac:dyDescent="0.2">
      <c r="A14" s="517"/>
      <c r="B14" s="651" t="s">
        <v>3668</v>
      </c>
      <c r="C14" s="633" t="s">
        <v>2219</v>
      </c>
      <c r="D14" s="520" t="s">
        <v>2530</v>
      </c>
      <c r="E14" s="510">
        <f>VLOOKUP(D14,ФОТ!$B$3:$C$105,2,FALSE)</f>
        <v>160.03</v>
      </c>
      <c r="F14" s="649">
        <v>2.88</v>
      </c>
      <c r="G14" s="648">
        <f t="shared" si="0"/>
        <v>460.89</v>
      </c>
      <c r="H14" s="522">
        <f>ROUND(G14*ФОТ!$D$3,2)</f>
        <v>1227.81</v>
      </c>
      <c r="I14" s="597">
        <f>ROUND(H14*ФОТ!$E$3,1)</f>
        <v>1780.3</v>
      </c>
      <c r="J14" s="597">
        <f>ROUND(H14*ФОТ!$F$3,1)</f>
        <v>1596.2</v>
      </c>
      <c r="O14" s="147"/>
      <c r="P14" s="147"/>
    </row>
    <row r="15" spans="1:16" ht="17.25" customHeight="1" x14ac:dyDescent="0.2">
      <c r="A15" s="517"/>
      <c r="B15" s="651"/>
      <c r="C15" s="633"/>
      <c r="D15" s="520" t="s">
        <v>2525</v>
      </c>
      <c r="E15" s="510">
        <f>VLOOKUP(D15,ФОТ!$B$3:$C$105,2,FALSE)</f>
        <v>131.12</v>
      </c>
      <c r="F15" s="649">
        <v>2.88</v>
      </c>
      <c r="G15" s="648">
        <f t="shared" si="0"/>
        <v>377.63</v>
      </c>
      <c r="H15" s="522">
        <f>ROUND(G15*ФОТ!$D$3,2)</f>
        <v>1006.01</v>
      </c>
      <c r="I15" s="597">
        <f>ROUND(H15*ФОТ!$E$3,1)</f>
        <v>1458.7</v>
      </c>
      <c r="J15" s="597">
        <f>ROUND(H15*ФОТ!$F$3,1)</f>
        <v>1307.8</v>
      </c>
      <c r="O15" s="147"/>
      <c r="P15" s="147"/>
    </row>
    <row r="16" spans="1:16" ht="17.25" customHeight="1" x14ac:dyDescent="0.25">
      <c r="A16" s="517"/>
      <c r="B16" s="651"/>
      <c r="C16" s="633"/>
      <c r="D16" s="520"/>
      <c r="E16" s="510"/>
      <c r="F16" s="649"/>
      <c r="G16" s="648"/>
      <c r="H16" s="522"/>
      <c r="I16" s="650">
        <f>I14+I15</f>
        <v>3239</v>
      </c>
      <c r="J16" s="650">
        <f>J14+J15</f>
        <v>2904</v>
      </c>
      <c r="O16" s="147"/>
      <c r="P16" s="147"/>
    </row>
    <row r="17" spans="1:16" ht="16.5" customHeight="1" x14ac:dyDescent="0.2">
      <c r="A17" s="517"/>
      <c r="B17" s="651" t="s">
        <v>1935</v>
      </c>
      <c r="C17" s="633" t="s">
        <v>2219</v>
      </c>
      <c r="D17" s="520" t="s">
        <v>2530</v>
      </c>
      <c r="E17" s="510">
        <f>VLOOKUP(D17,ФОТ!$B$3:$C$105,2,FALSE)</f>
        <v>160.03</v>
      </c>
      <c r="F17" s="649">
        <v>3.6</v>
      </c>
      <c r="G17" s="648">
        <f t="shared" si="0"/>
        <v>576.11</v>
      </c>
      <c r="H17" s="522">
        <f>ROUND(G17*ФОТ!$D$3,2)</f>
        <v>1534.76</v>
      </c>
      <c r="I17" s="597">
        <f>ROUND(H17*ФОТ!$E$3,1)</f>
        <v>2225.4</v>
      </c>
      <c r="J17" s="597">
        <f>ROUND(H17*ФОТ!$F$3,1)</f>
        <v>1995.2</v>
      </c>
      <c r="O17" s="147"/>
      <c r="P17" s="147"/>
    </row>
    <row r="18" spans="1:16" ht="11.45" customHeight="1" x14ac:dyDescent="0.2">
      <c r="A18" s="517"/>
      <c r="B18" s="651"/>
      <c r="C18" s="633"/>
      <c r="D18" s="520" t="s">
        <v>2525</v>
      </c>
      <c r="E18" s="510">
        <f>VLOOKUP(D18,ФОТ!$B$3:$C$105,2,FALSE)</f>
        <v>131.12</v>
      </c>
      <c r="F18" s="647">
        <v>3.6</v>
      </c>
      <c r="G18" s="648">
        <f t="shared" si="0"/>
        <v>472.03</v>
      </c>
      <c r="H18" s="522">
        <f>ROUND(G18*ФОТ!$D$3,2)</f>
        <v>1257.49</v>
      </c>
      <c r="I18" s="597">
        <f>ROUND(H18*ФОТ!$E$3,1)</f>
        <v>1823.4</v>
      </c>
      <c r="J18" s="597">
        <f>ROUND(H18*ФОТ!$F$3,1)</f>
        <v>1634.7</v>
      </c>
      <c r="O18" s="147"/>
      <c r="P18" s="147"/>
    </row>
    <row r="19" spans="1:16" ht="19.5" customHeight="1" x14ac:dyDescent="0.25">
      <c r="A19" s="517"/>
      <c r="B19" s="651"/>
      <c r="C19" s="633"/>
      <c r="D19" s="520"/>
      <c r="E19" s="510"/>
      <c r="F19" s="649"/>
      <c r="G19" s="648"/>
      <c r="H19" s="522"/>
      <c r="I19" s="650">
        <f>I17+I18</f>
        <v>4048.8</v>
      </c>
      <c r="J19" s="650">
        <f>J17+J18</f>
        <v>3629.9</v>
      </c>
      <c r="O19" s="147"/>
      <c r="P19" s="147"/>
    </row>
    <row r="20" spans="1:16" ht="21.75" customHeight="1" x14ac:dyDescent="0.2">
      <c r="A20" s="517"/>
      <c r="B20" s="651" t="s">
        <v>1936</v>
      </c>
      <c r="C20" s="633" t="s">
        <v>2219</v>
      </c>
      <c r="D20" s="520" t="s">
        <v>2530</v>
      </c>
      <c r="E20" s="510">
        <f>VLOOKUP(D20,ФОТ!$B$3:$C$105,2,FALSE)</f>
        <v>160.03</v>
      </c>
      <c r="F20" s="649">
        <v>4.5</v>
      </c>
      <c r="G20" s="648">
        <f t="shared" si="0"/>
        <v>720.14</v>
      </c>
      <c r="H20" s="522">
        <f>ROUND(G20*ФОТ!$D$3,2)</f>
        <v>1918.45</v>
      </c>
      <c r="I20" s="597">
        <f>ROUND(H20*ФОТ!$E$3,1)</f>
        <v>2781.8</v>
      </c>
      <c r="J20" s="598"/>
      <c r="O20" s="147"/>
      <c r="P20" s="147"/>
    </row>
    <row r="21" spans="1:16" ht="11.45" customHeight="1" x14ac:dyDescent="0.2">
      <c r="A21" s="517"/>
      <c r="B21" s="651"/>
      <c r="C21" s="633"/>
      <c r="D21" s="520" t="s">
        <v>2525</v>
      </c>
      <c r="E21" s="510">
        <f>VLOOKUP(D21,ФОТ!$B$3:$C$105,2,FALSE)</f>
        <v>131.12</v>
      </c>
      <c r="F21" s="649">
        <v>4.5</v>
      </c>
      <c r="G21" s="648">
        <f t="shared" si="0"/>
        <v>590.04</v>
      </c>
      <c r="H21" s="522">
        <f>ROUND(G21*ФОТ!$D$3,2)</f>
        <v>1571.87</v>
      </c>
      <c r="I21" s="597">
        <f>ROUND(H21*ФОТ!$E$3,1)</f>
        <v>2279.1999999999998</v>
      </c>
      <c r="J21" s="601"/>
      <c r="O21" s="147"/>
      <c r="P21" s="147"/>
    </row>
    <row r="22" spans="1:16" ht="23.25" customHeight="1" x14ac:dyDescent="0.25">
      <c r="A22" s="517"/>
      <c r="B22" s="651"/>
      <c r="C22" s="633"/>
      <c r="D22" s="520"/>
      <c r="E22" s="510"/>
      <c r="F22" s="649"/>
      <c r="G22" s="648"/>
      <c r="H22" s="522"/>
      <c r="I22" s="650">
        <f>I20+I21</f>
        <v>5061</v>
      </c>
      <c r="J22" s="650">
        <f>J20+J21</f>
        <v>0</v>
      </c>
      <c r="O22" s="147"/>
      <c r="P22" s="147"/>
    </row>
    <row r="23" spans="1:16" ht="21" customHeight="1" x14ac:dyDescent="0.2">
      <c r="A23" s="517"/>
      <c r="B23" s="651" t="s">
        <v>1937</v>
      </c>
      <c r="C23" s="633" t="s">
        <v>2219</v>
      </c>
      <c r="D23" s="520" t="s">
        <v>2530</v>
      </c>
      <c r="E23" s="510">
        <f>VLOOKUP(D23,ФОТ!$B$3:$C$105,2,FALSE)</f>
        <v>160.03</v>
      </c>
      <c r="F23" s="649">
        <v>5.6</v>
      </c>
      <c r="G23" s="648">
        <f t="shared" si="0"/>
        <v>896.17</v>
      </c>
      <c r="H23" s="522">
        <f>ROUND(G23*ФОТ!$D$3,2)</f>
        <v>2387.4</v>
      </c>
      <c r="I23" s="597">
        <f>ROUND(H23*ФОТ!$E$3,1)</f>
        <v>3461.7</v>
      </c>
      <c r="J23" s="598"/>
      <c r="O23" s="147"/>
      <c r="P23" s="147"/>
    </row>
    <row r="24" spans="1:16" ht="11.45" customHeight="1" x14ac:dyDescent="0.2">
      <c r="A24" s="517"/>
      <c r="B24" s="651"/>
      <c r="C24" s="633"/>
      <c r="D24" s="520" t="s">
        <v>2525</v>
      </c>
      <c r="E24" s="510">
        <f>VLOOKUP(D24,ФОТ!$B$3:$C$105,2,FALSE)</f>
        <v>131.12</v>
      </c>
      <c r="F24" s="649">
        <v>11.2</v>
      </c>
      <c r="G24" s="648">
        <f t="shared" si="0"/>
        <v>1468.54</v>
      </c>
      <c r="H24" s="522">
        <f>ROUND(G24*ФОТ!$D$3,2)</f>
        <v>3912.19</v>
      </c>
      <c r="I24" s="597">
        <f>ROUND(H24*ФОТ!$E$3,1)</f>
        <v>5672.7</v>
      </c>
      <c r="J24" s="598"/>
      <c r="O24" s="147"/>
      <c r="P24" s="147"/>
    </row>
    <row r="25" spans="1:16" ht="19.5" customHeight="1" x14ac:dyDescent="0.25">
      <c r="A25" s="517"/>
      <c r="B25" s="651"/>
      <c r="C25" s="633"/>
      <c r="D25" s="520"/>
      <c r="E25" s="510"/>
      <c r="F25" s="649"/>
      <c r="G25" s="648"/>
      <c r="H25" s="522"/>
      <c r="I25" s="650">
        <f>I23+I24</f>
        <v>9134.4</v>
      </c>
      <c r="J25" s="650">
        <f>J23+J24</f>
        <v>0</v>
      </c>
      <c r="O25" s="147"/>
      <c r="P25" s="147"/>
    </row>
    <row r="26" spans="1:16" ht="19.5" customHeight="1" x14ac:dyDescent="0.2">
      <c r="A26" s="517"/>
      <c r="B26" s="651" t="s">
        <v>1938</v>
      </c>
      <c r="C26" s="633"/>
      <c r="D26" s="520" t="s">
        <v>2530</v>
      </c>
      <c r="E26" s="510">
        <f>VLOOKUP(D26,ФОТ!$B$3:$C$105,2,FALSE)</f>
        <v>160.03</v>
      </c>
      <c r="F26" s="649">
        <v>7</v>
      </c>
      <c r="G26" s="648">
        <f t="shared" si="0"/>
        <v>1120.21</v>
      </c>
      <c r="H26" s="522">
        <f>ROUND(G26*ФОТ!$D$3,2)</f>
        <v>2984.24</v>
      </c>
      <c r="I26" s="597">
        <f>ROUND(H26*ФОТ!$E$3,1)</f>
        <v>4327.1000000000004</v>
      </c>
      <c r="J26" s="598"/>
      <c r="O26" s="147"/>
      <c r="P26" s="147"/>
    </row>
    <row r="27" spans="1:16" ht="11.45" customHeight="1" x14ac:dyDescent="0.2">
      <c r="A27" s="517"/>
      <c r="B27" s="651"/>
      <c r="C27" s="633"/>
      <c r="D27" s="520" t="s">
        <v>2525</v>
      </c>
      <c r="E27" s="510">
        <f>VLOOKUP(D27,ФОТ!$B$3:$C$105,2,FALSE)</f>
        <v>131.12</v>
      </c>
      <c r="F27" s="649">
        <v>14</v>
      </c>
      <c r="G27" s="648">
        <f t="shared" si="0"/>
        <v>1835.68</v>
      </c>
      <c r="H27" s="522">
        <f>ROUND(G27*ФОТ!$D$3,2)</f>
        <v>4890.25</v>
      </c>
      <c r="I27" s="597">
        <f>ROUND(H27*ФОТ!$E$3,1)</f>
        <v>7090.9</v>
      </c>
      <c r="J27" s="598"/>
      <c r="O27" s="147"/>
      <c r="P27" s="147"/>
    </row>
    <row r="28" spans="1:16" ht="21" customHeight="1" x14ac:dyDescent="0.25">
      <c r="A28" s="517"/>
      <c r="B28" s="651"/>
      <c r="C28" s="633"/>
      <c r="D28" s="520"/>
      <c r="E28" s="510"/>
      <c r="F28" s="649"/>
      <c r="G28" s="648"/>
      <c r="H28" s="522"/>
      <c r="I28" s="650">
        <f>I26+I27</f>
        <v>11418</v>
      </c>
      <c r="J28" s="650">
        <f>J26+J27</f>
        <v>0</v>
      </c>
      <c r="O28" s="147"/>
      <c r="P28" s="147"/>
    </row>
    <row r="29" spans="1:16" ht="21" customHeight="1" x14ac:dyDescent="0.2">
      <c r="A29" s="517"/>
      <c r="B29" s="651" t="s">
        <v>1939</v>
      </c>
      <c r="C29" s="633" t="s">
        <v>2219</v>
      </c>
      <c r="D29" s="520" t="s">
        <v>2530</v>
      </c>
      <c r="E29" s="510">
        <f>VLOOKUP(D29,ФОТ!$B$3:$C$105,2,FALSE)</f>
        <v>160.03</v>
      </c>
      <c r="F29" s="649">
        <v>8.75</v>
      </c>
      <c r="G29" s="648">
        <f t="shared" si="0"/>
        <v>1400.26</v>
      </c>
      <c r="H29" s="522">
        <f>ROUND(G29*ФОТ!$D$3,2)</f>
        <v>3730.29</v>
      </c>
      <c r="I29" s="597">
        <f>ROUND(H29*ФОТ!$E$3,1)</f>
        <v>5408.9</v>
      </c>
      <c r="J29" s="601"/>
      <c r="O29" s="147"/>
      <c r="P29" s="147"/>
    </row>
    <row r="30" spans="1:16" ht="11.25" customHeight="1" x14ac:dyDescent="0.2">
      <c r="A30" s="517"/>
      <c r="B30" s="652"/>
      <c r="C30" s="633"/>
      <c r="D30" s="520" t="s">
        <v>2525</v>
      </c>
      <c r="E30" s="510">
        <f>VLOOKUP(D30,ФОТ!$B$3:$C$105,2,FALSE)</f>
        <v>131.12</v>
      </c>
      <c r="F30" s="649">
        <v>17.5</v>
      </c>
      <c r="G30" s="648">
        <f t="shared" si="0"/>
        <v>2294.6</v>
      </c>
      <c r="H30" s="522">
        <f>ROUND(G30*ФОТ!$D$3,2)</f>
        <v>6112.81</v>
      </c>
      <c r="I30" s="597">
        <f>ROUND(H30*ФОТ!$E$3,1)</f>
        <v>8863.6</v>
      </c>
      <c r="J30" s="653"/>
      <c r="O30" s="147"/>
      <c r="P30" s="147"/>
    </row>
    <row r="31" spans="1:16" ht="22.5" customHeight="1" x14ac:dyDescent="0.25">
      <c r="A31" s="517"/>
      <c r="B31" s="652"/>
      <c r="C31" s="633"/>
      <c r="D31" s="520"/>
      <c r="E31" s="510"/>
      <c r="F31" s="649"/>
      <c r="G31" s="648"/>
      <c r="H31" s="522"/>
      <c r="I31" s="650">
        <f>I29+I30</f>
        <v>14272.5</v>
      </c>
      <c r="J31" s="650">
        <f>J29+J30</f>
        <v>0</v>
      </c>
      <c r="O31" s="147"/>
      <c r="P31" s="147"/>
    </row>
    <row r="32" spans="1:16" ht="11.45" customHeight="1" x14ac:dyDescent="0.2">
      <c r="A32" s="517"/>
      <c r="B32" s="518" t="s">
        <v>1940</v>
      </c>
      <c r="C32" s="633"/>
      <c r="D32" s="520"/>
      <c r="E32" s="511"/>
      <c r="F32" s="649"/>
      <c r="G32" s="648"/>
      <c r="H32" s="522"/>
      <c r="I32" s="597"/>
      <c r="J32" s="598"/>
    </row>
    <row r="33" spans="1:10" ht="11.45" customHeight="1" x14ac:dyDescent="0.2">
      <c r="A33" s="517"/>
      <c r="B33" s="518" t="s">
        <v>1941</v>
      </c>
      <c r="C33" s="633"/>
      <c r="D33" s="520"/>
      <c r="E33" s="511"/>
      <c r="F33" s="649"/>
      <c r="G33" s="648"/>
      <c r="H33" s="522"/>
      <c r="I33" s="597"/>
      <c r="J33" s="598"/>
    </row>
    <row r="34" spans="1:10" ht="11.45" customHeight="1" x14ac:dyDescent="0.2">
      <c r="A34" s="517"/>
      <c r="B34" s="518" t="s">
        <v>1942</v>
      </c>
      <c r="C34" s="633"/>
      <c r="D34" s="520"/>
      <c r="E34" s="511"/>
      <c r="F34" s="649"/>
      <c r="G34" s="648"/>
      <c r="H34" s="522"/>
      <c r="I34" s="597"/>
      <c r="J34" s="598"/>
    </row>
    <row r="35" spans="1:10" ht="11.45" customHeight="1" x14ac:dyDescent="0.2">
      <c r="A35" s="517"/>
      <c r="B35" s="518" t="s">
        <v>1943</v>
      </c>
      <c r="C35" s="633"/>
      <c r="D35" s="520"/>
      <c r="E35" s="511"/>
      <c r="F35" s="649"/>
      <c r="G35" s="648"/>
      <c r="H35" s="522"/>
      <c r="I35" s="597"/>
      <c r="J35" s="598"/>
    </row>
    <row r="36" spans="1:10" ht="20.25" customHeight="1" x14ac:dyDescent="0.2">
      <c r="A36" s="517" t="s">
        <v>1944</v>
      </c>
      <c r="B36" s="518" t="s">
        <v>1982</v>
      </c>
      <c r="C36" s="633"/>
      <c r="D36" s="520"/>
      <c r="E36" s="511"/>
      <c r="F36" s="647"/>
      <c r="G36" s="648"/>
      <c r="H36" s="522"/>
      <c r="I36" s="597"/>
      <c r="J36" s="597"/>
    </row>
    <row r="37" spans="1:10" ht="11.25" customHeight="1" x14ac:dyDescent="0.2">
      <c r="A37" s="517"/>
      <c r="B37" s="518" t="s">
        <v>1983</v>
      </c>
      <c r="C37" s="633" t="s">
        <v>3666</v>
      </c>
      <c r="D37" s="520" t="s">
        <v>2530</v>
      </c>
      <c r="E37" s="510">
        <f>VLOOKUP(D37,ФОТ!$B$3:$C$105,2,FALSE)</f>
        <v>160.03</v>
      </c>
      <c r="F37" s="647">
        <v>1.44</v>
      </c>
      <c r="G37" s="648">
        <f t="shared" ref="G37:G56" si="1">ROUND(E37*F37,2)</f>
        <v>230.44</v>
      </c>
      <c r="H37" s="522">
        <f>ROUND(G37*ФОТ!$D$3,2)</f>
        <v>613.89</v>
      </c>
      <c r="I37" s="597">
        <f>ROUND(H37*ФОТ!$E$3,1)</f>
        <v>890.1</v>
      </c>
      <c r="J37" s="597">
        <f>ROUND(H37*ФОТ!$F$3,1)</f>
        <v>798.1</v>
      </c>
    </row>
    <row r="38" spans="1:10" ht="12.75" customHeight="1" x14ac:dyDescent="0.2">
      <c r="A38" s="517"/>
      <c r="B38" s="518" t="s">
        <v>1984</v>
      </c>
      <c r="C38" s="633" t="s">
        <v>3667</v>
      </c>
      <c r="D38" s="520" t="s">
        <v>2525</v>
      </c>
      <c r="E38" s="510">
        <f>VLOOKUP(D38,ФОТ!$B$3:$C$105,2,FALSE)</f>
        <v>131.12</v>
      </c>
      <c r="F38" s="647">
        <v>1.44</v>
      </c>
      <c r="G38" s="648">
        <f t="shared" si="1"/>
        <v>188.81</v>
      </c>
      <c r="H38" s="522">
        <f>ROUND(G38*ФОТ!$D$3,2)</f>
        <v>502.99</v>
      </c>
      <c r="I38" s="597">
        <f>ROUND(H38*ФОТ!$E$3,1)</f>
        <v>729.3</v>
      </c>
      <c r="J38" s="597">
        <f>ROUND(H38*ФОТ!$F$3,1)</f>
        <v>653.9</v>
      </c>
    </row>
    <row r="39" spans="1:10" ht="22.5" customHeight="1" x14ac:dyDescent="0.25">
      <c r="A39" s="517"/>
      <c r="B39" s="518"/>
      <c r="C39" s="633"/>
      <c r="D39" s="520"/>
      <c r="E39" s="510"/>
      <c r="F39" s="649"/>
      <c r="G39" s="648"/>
      <c r="H39" s="522"/>
      <c r="I39" s="650">
        <f>I37+I38</f>
        <v>1619.4</v>
      </c>
      <c r="J39" s="650">
        <f>J37+J38</f>
        <v>1452</v>
      </c>
    </row>
    <row r="40" spans="1:10" ht="20.25" customHeight="1" x14ac:dyDescent="0.2">
      <c r="A40" s="517"/>
      <c r="B40" s="651" t="s">
        <v>3068</v>
      </c>
      <c r="C40" s="633" t="s">
        <v>2219</v>
      </c>
      <c r="D40" s="520" t="s">
        <v>2530</v>
      </c>
      <c r="E40" s="510">
        <f>VLOOKUP(D40,ФОТ!$B$3:$C$105,2,FALSE)</f>
        <v>160.03</v>
      </c>
      <c r="F40" s="649">
        <v>1.7</v>
      </c>
      <c r="G40" s="648">
        <f t="shared" si="1"/>
        <v>272.05</v>
      </c>
      <c r="H40" s="522">
        <f>ROUND(G40*ФОТ!$D$3,2)</f>
        <v>724.74</v>
      </c>
      <c r="I40" s="597">
        <f>ROUND(H40*ФОТ!$E$3,1)</f>
        <v>1050.9000000000001</v>
      </c>
      <c r="J40" s="597">
        <f>ROUND(H40*ФОТ!$F$3,1)</f>
        <v>942.2</v>
      </c>
    </row>
    <row r="41" spans="1:10" ht="11.25" customHeight="1" x14ac:dyDescent="0.2">
      <c r="A41" s="517"/>
      <c r="B41" s="651"/>
      <c r="C41" s="633"/>
      <c r="D41" s="520" t="s">
        <v>2525</v>
      </c>
      <c r="E41" s="510">
        <f>VLOOKUP(D41,ФОТ!$B$3:$C$105,2,FALSE)</f>
        <v>131.12</v>
      </c>
      <c r="F41" s="649">
        <v>1.7</v>
      </c>
      <c r="G41" s="648">
        <f t="shared" si="1"/>
        <v>222.9</v>
      </c>
      <c r="H41" s="522">
        <f>ROUND(G41*ФОТ!$D$3,2)</f>
        <v>593.80999999999995</v>
      </c>
      <c r="I41" s="597">
        <f>ROUND(H41*ФОТ!$E$3,1)</f>
        <v>861</v>
      </c>
      <c r="J41" s="597">
        <f>ROUND(H41*ФОТ!$F$3,1)</f>
        <v>772</v>
      </c>
    </row>
    <row r="42" spans="1:10" ht="22.5" customHeight="1" x14ac:dyDescent="0.25">
      <c r="A42" s="517"/>
      <c r="B42" s="651"/>
      <c r="C42" s="633"/>
      <c r="D42" s="520"/>
      <c r="E42" s="510"/>
      <c r="F42" s="649"/>
      <c r="G42" s="648"/>
      <c r="H42" s="522"/>
      <c r="I42" s="650">
        <f>I40+I41</f>
        <v>1911.9</v>
      </c>
      <c r="J42" s="650">
        <f>J40+J41</f>
        <v>1714.2</v>
      </c>
    </row>
    <row r="43" spans="1:10" ht="21.75" customHeight="1" x14ac:dyDescent="0.2">
      <c r="A43" s="517"/>
      <c r="B43" s="651" t="s">
        <v>3069</v>
      </c>
      <c r="C43" s="633" t="s">
        <v>2219</v>
      </c>
      <c r="D43" s="520" t="s">
        <v>2530</v>
      </c>
      <c r="E43" s="510">
        <f>VLOOKUP(D43,ФОТ!$B$3:$C$105,2,FALSE)</f>
        <v>160.03</v>
      </c>
      <c r="F43" s="649">
        <v>2</v>
      </c>
      <c r="G43" s="648">
        <f t="shared" si="1"/>
        <v>320.06</v>
      </c>
      <c r="H43" s="522">
        <f>ROUND(G43*ФОТ!$D$3,2)</f>
        <v>852.64</v>
      </c>
      <c r="I43" s="597">
        <f>ROUND(H43*ФОТ!$E$3,1)</f>
        <v>1236.3</v>
      </c>
      <c r="J43" s="597">
        <f>ROUND(H43*ФОТ!$F$3,1)</f>
        <v>1108.4000000000001</v>
      </c>
    </row>
    <row r="44" spans="1:10" ht="11.45" customHeight="1" x14ac:dyDescent="0.2">
      <c r="A44" s="517"/>
      <c r="B44" s="651"/>
      <c r="C44" s="633"/>
      <c r="D44" s="520" t="s">
        <v>2525</v>
      </c>
      <c r="E44" s="510">
        <f>VLOOKUP(D44,ФОТ!$B$3:$C$105,2,FALSE)</f>
        <v>131.12</v>
      </c>
      <c r="F44" s="649">
        <v>2</v>
      </c>
      <c r="G44" s="648">
        <f t="shared" si="1"/>
        <v>262.24</v>
      </c>
      <c r="H44" s="522">
        <f>ROUND(G44*ФОТ!$D$3,2)</f>
        <v>698.61</v>
      </c>
      <c r="I44" s="597">
        <f>ROUND(H44*ФОТ!$E$3,1)</f>
        <v>1013</v>
      </c>
      <c r="J44" s="597">
        <f>ROUND(H44*ФОТ!$F$3,1)</f>
        <v>908.2</v>
      </c>
    </row>
    <row r="45" spans="1:10" ht="18" customHeight="1" x14ac:dyDescent="0.25">
      <c r="A45" s="517"/>
      <c r="B45" s="651"/>
      <c r="C45" s="633"/>
      <c r="D45" s="520"/>
      <c r="E45" s="510"/>
      <c r="F45" s="649"/>
      <c r="G45" s="648"/>
      <c r="H45" s="522"/>
      <c r="I45" s="650">
        <f>I43+I44</f>
        <v>2249.3000000000002</v>
      </c>
      <c r="J45" s="650">
        <f>J43+J44</f>
        <v>2016.6</v>
      </c>
    </row>
    <row r="46" spans="1:10" ht="21.75" customHeight="1" x14ac:dyDescent="0.2">
      <c r="A46" s="517"/>
      <c r="B46" s="651" t="s">
        <v>1469</v>
      </c>
      <c r="C46" s="633" t="s">
        <v>2219</v>
      </c>
      <c r="D46" s="520" t="s">
        <v>2530</v>
      </c>
      <c r="E46" s="510">
        <f>VLOOKUP(D46,ФОТ!$B$3:$C$105,2,FALSE)</f>
        <v>160.03</v>
      </c>
      <c r="F46" s="649">
        <v>2.88</v>
      </c>
      <c r="G46" s="648">
        <f t="shared" si="1"/>
        <v>460.89</v>
      </c>
      <c r="H46" s="522">
        <f>ROUND(G46*ФОТ!$D$3,2)</f>
        <v>1227.81</v>
      </c>
      <c r="I46" s="597">
        <f>ROUND(H46*ФОТ!$E$3,1)</f>
        <v>1780.3</v>
      </c>
      <c r="J46" s="597">
        <f>ROUND(H46*ФОТ!$F$3,1)</f>
        <v>1596.2</v>
      </c>
    </row>
    <row r="47" spans="1:10" ht="11.45" customHeight="1" x14ac:dyDescent="0.2">
      <c r="A47" s="517"/>
      <c r="B47" s="651"/>
      <c r="C47" s="633"/>
      <c r="D47" s="520" t="s">
        <v>2525</v>
      </c>
      <c r="E47" s="510">
        <f>VLOOKUP(D47,ФОТ!$B$3:$C$105,2,FALSE)</f>
        <v>131.12</v>
      </c>
      <c r="F47" s="649">
        <v>2.88</v>
      </c>
      <c r="G47" s="648">
        <f t="shared" si="1"/>
        <v>377.63</v>
      </c>
      <c r="H47" s="522">
        <f>ROUND(G47*ФОТ!$D$3,2)</f>
        <v>1006.01</v>
      </c>
      <c r="I47" s="597">
        <f>ROUND(H47*ФОТ!$E$3,1)</f>
        <v>1458.7</v>
      </c>
      <c r="J47" s="597">
        <f>ROUND(H47*ФОТ!$F$3,1)</f>
        <v>1307.8</v>
      </c>
    </row>
    <row r="48" spans="1:10" ht="20.25" customHeight="1" x14ac:dyDescent="0.25">
      <c r="A48" s="517"/>
      <c r="B48" s="651"/>
      <c r="C48" s="633"/>
      <c r="D48" s="520"/>
      <c r="E48" s="510"/>
      <c r="F48" s="649"/>
      <c r="G48" s="648"/>
      <c r="H48" s="522"/>
      <c r="I48" s="650">
        <f>I47+I46</f>
        <v>3239</v>
      </c>
      <c r="J48" s="650">
        <f>J47+J46</f>
        <v>2904</v>
      </c>
    </row>
    <row r="49" spans="1:10" ht="21" customHeight="1" x14ac:dyDescent="0.2">
      <c r="A49" s="517"/>
      <c r="B49" s="651" t="s">
        <v>1935</v>
      </c>
      <c r="C49" s="633" t="s">
        <v>2219</v>
      </c>
      <c r="D49" s="520" t="s">
        <v>2530</v>
      </c>
      <c r="E49" s="510">
        <f>VLOOKUP(D49,ФОТ!$B$3:$C$105,2,FALSE)</f>
        <v>160.03</v>
      </c>
      <c r="F49" s="649">
        <v>3.5</v>
      </c>
      <c r="G49" s="648">
        <f t="shared" si="1"/>
        <v>560.11</v>
      </c>
      <c r="H49" s="522">
        <f>ROUND(G49*ФОТ!$D$3,2)</f>
        <v>1492.13</v>
      </c>
      <c r="I49" s="597">
        <f>ROUND(H49*ФОТ!$E$3,1)</f>
        <v>2163.6</v>
      </c>
      <c r="J49" s="597">
        <f>ROUND(H49*ФОТ!$F$3,1)</f>
        <v>1939.8</v>
      </c>
    </row>
    <row r="50" spans="1:10" ht="11.45" customHeight="1" x14ac:dyDescent="0.2">
      <c r="A50" s="517"/>
      <c r="B50" s="651"/>
      <c r="C50" s="633"/>
      <c r="D50" s="520" t="s">
        <v>2525</v>
      </c>
      <c r="E50" s="510">
        <f>VLOOKUP(D50,ФОТ!$B$3:$C$105,2,FALSE)</f>
        <v>131.12</v>
      </c>
      <c r="F50" s="649">
        <v>3.5</v>
      </c>
      <c r="G50" s="648">
        <f t="shared" si="1"/>
        <v>458.92</v>
      </c>
      <c r="H50" s="522">
        <f>ROUND(G50*ФОТ!$D$3,2)</f>
        <v>1222.56</v>
      </c>
      <c r="I50" s="597">
        <f>ROUND(H50*ФОТ!$E$3,1)</f>
        <v>1772.7</v>
      </c>
      <c r="J50" s="597">
        <f>ROUND(H50*ФОТ!$F$3,1)</f>
        <v>1589.3</v>
      </c>
    </row>
    <row r="51" spans="1:10" ht="18" customHeight="1" x14ac:dyDescent="0.25">
      <c r="A51" s="517"/>
      <c r="B51" s="651"/>
      <c r="C51" s="633"/>
      <c r="D51" s="520"/>
      <c r="E51" s="510"/>
      <c r="F51" s="649"/>
      <c r="G51" s="648"/>
      <c r="H51" s="522"/>
      <c r="I51" s="650">
        <f>I49+I50</f>
        <v>3936.3</v>
      </c>
      <c r="J51" s="650">
        <f>J49+J50</f>
        <v>3529.1</v>
      </c>
    </row>
    <row r="52" spans="1:10" ht="21" customHeight="1" x14ac:dyDescent="0.2">
      <c r="A52" s="517"/>
      <c r="B52" s="651" t="s">
        <v>1936</v>
      </c>
      <c r="C52" s="633" t="s">
        <v>2219</v>
      </c>
      <c r="D52" s="520" t="s">
        <v>2530</v>
      </c>
      <c r="E52" s="510">
        <f>VLOOKUP(D52,ФОТ!$B$3:$C$105,2,FALSE)</f>
        <v>160.03</v>
      </c>
      <c r="F52" s="649">
        <v>4.25</v>
      </c>
      <c r="G52" s="648">
        <f t="shared" si="1"/>
        <v>680.13</v>
      </c>
      <c r="H52" s="522">
        <f>ROUND(G52*ФОТ!$D$3,2)</f>
        <v>1811.87</v>
      </c>
      <c r="I52" s="597">
        <f>ROUND(H52*ФОТ!$E$3,1)</f>
        <v>2627.2</v>
      </c>
      <c r="J52" s="597"/>
    </row>
    <row r="53" spans="1:10" ht="11.45" customHeight="1" x14ac:dyDescent="0.2">
      <c r="A53" s="517"/>
      <c r="B53" s="651"/>
      <c r="C53" s="633"/>
      <c r="D53" s="520" t="s">
        <v>2525</v>
      </c>
      <c r="E53" s="510">
        <f>VLOOKUP(D53,ФОТ!$B$3:$C$105,2,FALSE)</f>
        <v>131.12</v>
      </c>
      <c r="F53" s="649">
        <v>4.25</v>
      </c>
      <c r="G53" s="648">
        <f t="shared" si="1"/>
        <v>557.26</v>
      </c>
      <c r="H53" s="522">
        <f>ROUND(G53*ФОТ!$D$3,2)</f>
        <v>1484.54</v>
      </c>
      <c r="I53" s="597">
        <f>ROUND(H53*ФОТ!$E$3,1)</f>
        <v>2152.6</v>
      </c>
      <c r="J53" s="597"/>
    </row>
    <row r="54" spans="1:10" ht="18" customHeight="1" x14ac:dyDescent="0.25">
      <c r="A54" s="517"/>
      <c r="B54" s="651"/>
      <c r="C54" s="633"/>
      <c r="D54" s="520"/>
      <c r="E54" s="510"/>
      <c r="F54" s="649"/>
      <c r="G54" s="648"/>
      <c r="H54" s="522"/>
      <c r="I54" s="650">
        <f>I52+I53</f>
        <v>4779.8</v>
      </c>
      <c r="J54" s="650">
        <f>J52+J53</f>
        <v>0</v>
      </c>
    </row>
    <row r="55" spans="1:10" ht="19.5" customHeight="1" x14ac:dyDescent="0.2">
      <c r="A55" s="517"/>
      <c r="B55" s="651" t="s">
        <v>1470</v>
      </c>
      <c r="C55" s="633" t="s">
        <v>3666</v>
      </c>
      <c r="D55" s="520" t="s">
        <v>2530</v>
      </c>
      <c r="E55" s="510">
        <f>VLOOKUP(D55,ФОТ!$B$3:$C$105,2,FALSE)</f>
        <v>160.03</v>
      </c>
      <c r="F55" s="649">
        <v>5.0999999999999996</v>
      </c>
      <c r="G55" s="648">
        <f t="shared" si="1"/>
        <v>816.15</v>
      </c>
      <c r="H55" s="522">
        <f>ROUND(G55*ФОТ!$D$3,2)</f>
        <v>2174.2199999999998</v>
      </c>
      <c r="I55" s="597">
        <f>ROUND(H55*ФОТ!$E$3,1)</f>
        <v>3152.6</v>
      </c>
      <c r="J55" s="597"/>
    </row>
    <row r="56" spans="1:10" ht="11.25" customHeight="1" x14ac:dyDescent="0.2">
      <c r="A56" s="517"/>
      <c r="B56" s="518"/>
      <c r="C56" s="633" t="s">
        <v>3667</v>
      </c>
      <c r="D56" s="520" t="s">
        <v>2525</v>
      </c>
      <c r="E56" s="510">
        <f>VLOOKUP(D56,ФОТ!$B$3:$C$105,2,FALSE)</f>
        <v>131.12</v>
      </c>
      <c r="F56" s="649">
        <v>10.199999999999999</v>
      </c>
      <c r="G56" s="648">
        <f t="shared" si="1"/>
        <v>1337.42</v>
      </c>
      <c r="H56" s="522">
        <f>ROUND(G56*ФОТ!$D$3,2)</f>
        <v>3562.89</v>
      </c>
      <c r="I56" s="597">
        <f>ROUND(H56*ФОТ!$E$3,1)</f>
        <v>5166.2</v>
      </c>
      <c r="J56" s="597"/>
    </row>
    <row r="57" spans="1:10" ht="18" customHeight="1" x14ac:dyDescent="0.25">
      <c r="A57" s="517"/>
      <c r="B57" s="518"/>
      <c r="C57" s="633"/>
      <c r="D57" s="520"/>
      <c r="E57" s="510"/>
      <c r="F57" s="649"/>
      <c r="G57" s="648"/>
      <c r="H57" s="522"/>
      <c r="I57" s="650">
        <f>I55+I56</f>
        <v>8318.7999999999993</v>
      </c>
      <c r="J57" s="650">
        <f>J55+J56</f>
        <v>0</v>
      </c>
    </row>
    <row r="58" spans="1:10" ht="10.5" customHeight="1" x14ac:dyDescent="0.2">
      <c r="A58" s="517"/>
      <c r="B58" s="654" t="s">
        <v>1471</v>
      </c>
      <c r="C58" s="633"/>
      <c r="D58" s="520"/>
      <c r="E58" s="511"/>
      <c r="F58" s="649"/>
      <c r="G58" s="648"/>
      <c r="H58" s="522"/>
      <c r="I58" s="597"/>
      <c r="J58" s="597"/>
    </row>
    <row r="59" spans="1:10" ht="10.5" customHeight="1" x14ac:dyDescent="0.2">
      <c r="A59" s="517"/>
      <c r="B59" s="654" t="s">
        <v>1472</v>
      </c>
      <c r="C59" s="633"/>
      <c r="D59" s="520"/>
      <c r="E59" s="511"/>
      <c r="F59" s="649"/>
      <c r="G59" s="648"/>
      <c r="H59" s="522"/>
      <c r="I59" s="597"/>
      <c r="J59" s="597"/>
    </row>
    <row r="60" spans="1:10" ht="18" customHeight="1" x14ac:dyDescent="0.2">
      <c r="A60" s="517" t="s">
        <v>1473</v>
      </c>
      <c r="B60" s="518" t="s">
        <v>3888</v>
      </c>
      <c r="C60" s="633" t="s">
        <v>3666</v>
      </c>
      <c r="D60" s="512" t="s">
        <v>2530</v>
      </c>
      <c r="E60" s="510">
        <f>VLOOKUP(D60,ФОТ!$B$3:$C$105,2,FALSE)</f>
        <v>160.03</v>
      </c>
      <c r="F60" s="647">
        <v>1.87</v>
      </c>
      <c r="G60" s="648">
        <f t="shared" ref="G60:G70" si="2">ROUND(E60*F60,2)</f>
        <v>299.26</v>
      </c>
      <c r="H60" s="522">
        <f>ROUND(G60*ФОТ!$D$3,2)</f>
        <v>797.23</v>
      </c>
      <c r="I60" s="597">
        <f>ROUND(H60*ФОТ!$E$3,1)</f>
        <v>1156</v>
      </c>
      <c r="J60" s="597">
        <f>ROUND(H60*ФОТ!$F$3,1)</f>
        <v>1036.4000000000001</v>
      </c>
    </row>
    <row r="61" spans="1:10" ht="11.45" customHeight="1" x14ac:dyDescent="0.2">
      <c r="A61" s="517"/>
      <c r="B61" s="518" t="s">
        <v>1474</v>
      </c>
      <c r="C61" s="633"/>
      <c r="D61" s="520" t="s">
        <v>2525</v>
      </c>
      <c r="E61" s="510">
        <f>VLOOKUP(D61,ФОТ!$B$3:$C$105,2,FALSE)</f>
        <v>131.12</v>
      </c>
      <c r="F61" s="647">
        <v>1.87</v>
      </c>
      <c r="G61" s="648">
        <f t="shared" si="2"/>
        <v>245.19</v>
      </c>
      <c r="H61" s="522">
        <f>ROUND(G61*ФОТ!$D$3,2)</f>
        <v>653.19000000000005</v>
      </c>
      <c r="I61" s="597">
        <f>ROUND(H61*ФОТ!$E$3,1)</f>
        <v>947.1</v>
      </c>
      <c r="J61" s="597">
        <f>ROUND(H61*ФОТ!$F$3,1)</f>
        <v>849.1</v>
      </c>
    </row>
    <row r="62" spans="1:10" ht="27" customHeight="1" x14ac:dyDescent="0.25">
      <c r="A62" s="517"/>
      <c r="B62" s="518"/>
      <c r="C62" s="633"/>
      <c r="D62" s="520"/>
      <c r="E62" s="510"/>
      <c r="F62" s="649"/>
      <c r="G62" s="648"/>
      <c r="H62" s="522"/>
      <c r="I62" s="650">
        <f>I60+I61</f>
        <v>2103.1</v>
      </c>
      <c r="J62" s="650">
        <f>J60+J61</f>
        <v>1885.5</v>
      </c>
    </row>
    <row r="63" spans="1:10" ht="18" customHeight="1" x14ac:dyDescent="0.2">
      <c r="A63" s="517"/>
      <c r="B63" s="525" t="s">
        <v>1475</v>
      </c>
      <c r="C63" s="633" t="s">
        <v>2219</v>
      </c>
      <c r="D63" s="520" t="s">
        <v>2530</v>
      </c>
      <c r="E63" s="510">
        <f>VLOOKUP(D63,ФОТ!$B$3:$C$105,2,FALSE)</f>
        <v>160.03</v>
      </c>
      <c r="F63" s="649">
        <v>2.21</v>
      </c>
      <c r="G63" s="648">
        <f t="shared" si="2"/>
        <v>353.67</v>
      </c>
      <c r="H63" s="522">
        <f>ROUND(G63*ФОТ!$D$3,2)</f>
        <v>942.18</v>
      </c>
      <c r="I63" s="597">
        <f>ROUND(H63*ФОТ!$E$3,1)</f>
        <v>1366.2</v>
      </c>
      <c r="J63" s="597">
        <f>ROUND(H63*ФОТ!$F$3,1)</f>
        <v>1224.8</v>
      </c>
    </row>
    <row r="64" spans="1:10" ht="11.45" customHeight="1" x14ac:dyDescent="0.2">
      <c r="A64" s="517"/>
      <c r="B64" s="518"/>
      <c r="C64" s="633"/>
      <c r="D64" s="520" t="s">
        <v>2525</v>
      </c>
      <c r="E64" s="510">
        <f>VLOOKUP(D64,ФОТ!$B$3:$C$105,2,FALSE)</f>
        <v>131.12</v>
      </c>
      <c r="F64" s="649">
        <v>2.21</v>
      </c>
      <c r="G64" s="648">
        <f t="shared" si="2"/>
        <v>289.77999999999997</v>
      </c>
      <c r="H64" s="522">
        <f>ROUND(G64*ФОТ!$D$3,2)</f>
        <v>771.97</v>
      </c>
      <c r="I64" s="597">
        <f>ROUND(H64*ФОТ!$E$3,1)</f>
        <v>1119.4000000000001</v>
      </c>
      <c r="J64" s="597">
        <f>ROUND(H64*ФОТ!$F$3,1)</f>
        <v>1003.6</v>
      </c>
    </row>
    <row r="65" spans="1:10" ht="18" customHeight="1" x14ac:dyDescent="0.25">
      <c r="A65" s="517"/>
      <c r="B65" s="518"/>
      <c r="C65" s="633"/>
      <c r="D65" s="520"/>
      <c r="E65" s="510"/>
      <c r="F65" s="649"/>
      <c r="G65" s="648"/>
      <c r="H65" s="522"/>
      <c r="I65" s="650">
        <f>I63+I64</f>
        <v>2485.6</v>
      </c>
      <c r="J65" s="650">
        <f>J63+J64</f>
        <v>2228.4</v>
      </c>
    </row>
    <row r="66" spans="1:10" ht="18" customHeight="1" x14ac:dyDescent="0.2">
      <c r="A66" s="517"/>
      <c r="B66" s="525" t="s">
        <v>1476</v>
      </c>
      <c r="C66" s="633" t="s">
        <v>2219</v>
      </c>
      <c r="D66" s="520" t="s">
        <v>2530</v>
      </c>
      <c r="E66" s="510">
        <f>VLOOKUP(D66,ФОТ!$B$3:$C$105,2,FALSE)</f>
        <v>160.03</v>
      </c>
      <c r="F66" s="649">
        <v>2.6</v>
      </c>
      <c r="G66" s="648">
        <f t="shared" si="2"/>
        <v>416.08</v>
      </c>
      <c r="H66" s="522">
        <f>ROUND(G66*ФОТ!$D$3,2)</f>
        <v>1108.44</v>
      </c>
      <c r="I66" s="597">
        <f>ROUND(H66*ФОТ!$E$3,1)</f>
        <v>1607.2</v>
      </c>
      <c r="J66" s="597">
        <f>ROUND(H66*ФОТ!$F$3,1)</f>
        <v>1441</v>
      </c>
    </row>
    <row r="67" spans="1:10" ht="11.45" customHeight="1" x14ac:dyDescent="0.2">
      <c r="A67" s="517"/>
      <c r="B67" s="518"/>
      <c r="C67" s="633"/>
      <c r="D67" s="520" t="s">
        <v>2525</v>
      </c>
      <c r="E67" s="510">
        <f>VLOOKUP(D67,ФОТ!$B$3:$C$105,2,FALSE)</f>
        <v>131.12</v>
      </c>
      <c r="F67" s="649">
        <v>2.6</v>
      </c>
      <c r="G67" s="648">
        <f t="shared" si="2"/>
        <v>340.91</v>
      </c>
      <c r="H67" s="522">
        <f>ROUND(G67*ФОТ!$D$3,2)</f>
        <v>908.18</v>
      </c>
      <c r="I67" s="597">
        <f>ROUND(H67*ФОТ!$E$3,1)</f>
        <v>1316.9</v>
      </c>
      <c r="J67" s="597">
        <f>ROUND(H67*ФОТ!$F$3,1)</f>
        <v>1180.5999999999999</v>
      </c>
    </row>
    <row r="68" spans="1:10" ht="22.5" customHeight="1" x14ac:dyDescent="0.25">
      <c r="A68" s="517"/>
      <c r="B68" s="518"/>
      <c r="C68" s="633"/>
      <c r="D68" s="520"/>
      <c r="E68" s="510"/>
      <c r="F68" s="649"/>
      <c r="G68" s="648"/>
      <c r="H68" s="522"/>
      <c r="I68" s="650">
        <f>I66+I67</f>
        <v>2924.1</v>
      </c>
      <c r="J68" s="650">
        <f>J66+J67</f>
        <v>2621.6</v>
      </c>
    </row>
    <row r="69" spans="1:10" ht="18" customHeight="1" x14ac:dyDescent="0.2">
      <c r="A69" s="517" t="s">
        <v>1477</v>
      </c>
      <c r="B69" s="518" t="s">
        <v>1478</v>
      </c>
      <c r="C69" s="633" t="s">
        <v>3666</v>
      </c>
      <c r="D69" s="520" t="s">
        <v>2530</v>
      </c>
      <c r="E69" s="510">
        <f>VLOOKUP(D69,ФОТ!$B$3:$C$105,2,FALSE)</f>
        <v>160.03</v>
      </c>
      <c r="F69" s="649">
        <v>4.2</v>
      </c>
      <c r="G69" s="648">
        <f t="shared" si="2"/>
        <v>672.13</v>
      </c>
      <c r="H69" s="522">
        <f>ROUND(G69*ФОТ!$D$3,2)</f>
        <v>1790.55</v>
      </c>
      <c r="I69" s="597">
        <f>ROUND(H69*ФОТ!$E$3,1)</f>
        <v>2596.3000000000002</v>
      </c>
      <c r="J69" s="597">
        <f>ROUND(H69*ФОТ!$F$3,1)</f>
        <v>2327.6999999999998</v>
      </c>
    </row>
    <row r="70" spans="1:10" ht="11.45" customHeight="1" x14ac:dyDescent="0.2">
      <c r="A70" s="517"/>
      <c r="B70" s="518" t="s">
        <v>2058</v>
      </c>
      <c r="C70" s="633"/>
      <c r="D70" s="520" t="s">
        <v>2525</v>
      </c>
      <c r="E70" s="510">
        <f>VLOOKUP(D70,ФОТ!$B$3:$C$105,2,FALSE)</f>
        <v>131.12</v>
      </c>
      <c r="F70" s="647">
        <v>8.4</v>
      </c>
      <c r="G70" s="648">
        <f t="shared" si="2"/>
        <v>1101.4100000000001</v>
      </c>
      <c r="H70" s="522">
        <f>ROUND(G70*ФОТ!$D$3,2)</f>
        <v>2934.16</v>
      </c>
      <c r="I70" s="597">
        <f>ROUND(H70*ФОТ!$E$3,1)</f>
        <v>4254.5</v>
      </c>
      <c r="J70" s="597">
        <f>ROUND(H70*ФОТ!$F$3,1)</f>
        <v>3814.4</v>
      </c>
    </row>
    <row r="71" spans="1:10" ht="11.45" customHeight="1" x14ac:dyDescent="0.2">
      <c r="A71" s="517"/>
      <c r="B71" s="518" t="s">
        <v>2059</v>
      </c>
      <c r="C71" s="633"/>
      <c r="D71" s="520"/>
      <c r="E71" s="511"/>
      <c r="F71" s="647"/>
      <c r="G71" s="648"/>
      <c r="H71" s="522"/>
      <c r="I71" s="597"/>
      <c r="J71" s="601"/>
    </row>
    <row r="72" spans="1:10" ht="16.5" customHeight="1" x14ac:dyDescent="0.25">
      <c r="A72" s="517"/>
      <c r="B72" s="518"/>
      <c r="C72" s="633"/>
      <c r="D72" s="520"/>
      <c r="E72" s="511"/>
      <c r="F72" s="649"/>
      <c r="G72" s="648"/>
      <c r="H72" s="522"/>
      <c r="I72" s="650">
        <f>I69+I70</f>
        <v>6850.8</v>
      </c>
      <c r="J72" s="650">
        <f>J69+J70</f>
        <v>6142.1</v>
      </c>
    </row>
    <row r="73" spans="1:10" ht="12.75" customHeight="1" x14ac:dyDescent="0.2">
      <c r="A73" s="517"/>
      <c r="B73" s="655" t="s">
        <v>2060</v>
      </c>
      <c r="C73" s="633"/>
      <c r="D73" s="520"/>
      <c r="E73" s="511"/>
      <c r="F73" s="649"/>
      <c r="G73" s="648"/>
      <c r="H73" s="522"/>
      <c r="I73" s="597"/>
      <c r="J73" s="598"/>
    </row>
    <row r="74" spans="1:10" ht="11.45" customHeight="1" x14ac:dyDescent="0.2">
      <c r="A74" s="517"/>
      <c r="B74" s="518" t="s">
        <v>301</v>
      </c>
      <c r="C74" s="633"/>
      <c r="D74" s="520"/>
      <c r="E74" s="511"/>
      <c r="F74" s="649"/>
      <c r="G74" s="648"/>
      <c r="H74" s="656"/>
      <c r="I74" s="601"/>
      <c r="J74" s="601"/>
    </row>
    <row r="75" spans="1:10" ht="18" customHeight="1" x14ac:dyDescent="0.2">
      <c r="A75" s="517" t="s">
        <v>302</v>
      </c>
      <c r="B75" s="518" t="s">
        <v>303</v>
      </c>
      <c r="C75" s="633"/>
      <c r="D75" s="520"/>
      <c r="E75" s="511"/>
      <c r="F75" s="649"/>
      <c r="G75" s="648"/>
      <c r="H75" s="522"/>
      <c r="I75" s="597"/>
      <c r="J75" s="597"/>
    </row>
    <row r="76" spans="1:10" ht="11.45" customHeight="1" x14ac:dyDescent="0.2">
      <c r="A76" s="517"/>
      <c r="B76" s="518" t="s">
        <v>3727</v>
      </c>
      <c r="C76" s="633"/>
      <c r="D76" s="520"/>
      <c r="E76" s="511"/>
      <c r="F76" s="647"/>
      <c r="G76" s="648"/>
      <c r="H76" s="522"/>
      <c r="I76" s="597"/>
      <c r="J76" s="597"/>
    </row>
    <row r="77" spans="1:10" ht="11.45" customHeight="1" x14ac:dyDescent="0.2">
      <c r="A77" s="517"/>
      <c r="B77" s="525" t="s">
        <v>3728</v>
      </c>
      <c r="C77" s="633" t="s">
        <v>3729</v>
      </c>
      <c r="D77" s="520" t="s">
        <v>2530</v>
      </c>
      <c r="E77" s="510">
        <f>VLOOKUP(D77,ФОТ!$B$3:$C$105,2,FALSE)</f>
        <v>160.03</v>
      </c>
      <c r="F77" s="647">
        <v>1.2</v>
      </c>
      <c r="G77" s="648">
        <f t="shared" ref="G77:G96" si="3">ROUND(E77*F77,2)</f>
        <v>192.04</v>
      </c>
      <c r="H77" s="522">
        <f>ROUND(G77*ФОТ!$D$3,2)</f>
        <v>511.59</v>
      </c>
      <c r="I77" s="597">
        <f>ROUND(H77*ФОТ!$E$3,1)</f>
        <v>741.8</v>
      </c>
      <c r="J77" s="597">
        <f>ROUND(H77*ФОТ!$F$3,1)</f>
        <v>665.1</v>
      </c>
    </row>
    <row r="78" spans="1:10" ht="11.45" customHeight="1" x14ac:dyDescent="0.2">
      <c r="A78" s="517"/>
      <c r="B78" s="518"/>
      <c r="C78" s="633"/>
      <c r="D78" s="520" t="s">
        <v>2525</v>
      </c>
      <c r="E78" s="510">
        <f>VLOOKUP(D78,ФОТ!$B$3:$C$105,2,FALSE)</f>
        <v>131.12</v>
      </c>
      <c r="F78" s="647">
        <v>1.2</v>
      </c>
      <c r="G78" s="648">
        <f t="shared" si="3"/>
        <v>157.34</v>
      </c>
      <c r="H78" s="522">
        <f>ROUND(G78*ФОТ!$D$3,2)</f>
        <v>419.15</v>
      </c>
      <c r="I78" s="597">
        <f>ROUND(H78*ФОТ!$E$3,1)</f>
        <v>607.79999999999995</v>
      </c>
      <c r="J78" s="597">
        <f>ROUND(H78*ФОТ!$F$3,1)</f>
        <v>544.9</v>
      </c>
    </row>
    <row r="79" spans="1:10" ht="20.25" customHeight="1" x14ac:dyDescent="0.25">
      <c r="A79" s="517"/>
      <c r="B79" s="518"/>
      <c r="C79" s="633"/>
      <c r="D79" s="520"/>
      <c r="E79" s="510"/>
      <c r="F79" s="649"/>
      <c r="G79" s="648"/>
      <c r="H79" s="522"/>
      <c r="I79" s="650">
        <f>I77+I78</f>
        <v>1349.6</v>
      </c>
      <c r="J79" s="650">
        <f>J77+J78</f>
        <v>1210</v>
      </c>
    </row>
    <row r="80" spans="1:10" ht="16.5" customHeight="1" x14ac:dyDescent="0.2">
      <c r="A80" s="517"/>
      <c r="B80" s="518" t="s">
        <v>3730</v>
      </c>
      <c r="C80" s="633" t="s">
        <v>2219</v>
      </c>
      <c r="D80" s="520" t="s">
        <v>2530</v>
      </c>
      <c r="E80" s="510">
        <f>VLOOKUP(D80,ФОТ!$B$3:$C$105,2,FALSE)</f>
        <v>160.03</v>
      </c>
      <c r="F80" s="649">
        <v>1.44</v>
      </c>
      <c r="G80" s="648">
        <f t="shared" si="3"/>
        <v>230.44</v>
      </c>
      <c r="H80" s="522">
        <f>ROUND(G80*ФОТ!$D$3,2)</f>
        <v>613.89</v>
      </c>
      <c r="I80" s="597">
        <f>ROUND(H80*ФОТ!$E$3,1)</f>
        <v>890.1</v>
      </c>
      <c r="J80" s="597">
        <f>ROUND(H80*ФОТ!$F$3,1)</f>
        <v>798.1</v>
      </c>
    </row>
    <row r="81" spans="1:10" ht="11.45" customHeight="1" x14ac:dyDescent="0.2">
      <c r="A81" s="517"/>
      <c r="B81" s="518"/>
      <c r="C81" s="633"/>
      <c r="D81" s="520" t="s">
        <v>2525</v>
      </c>
      <c r="E81" s="510">
        <f>VLOOKUP(D81,ФОТ!$B$3:$C$105,2,FALSE)</f>
        <v>131.12</v>
      </c>
      <c r="F81" s="649">
        <v>1.44</v>
      </c>
      <c r="G81" s="648">
        <f t="shared" si="3"/>
        <v>188.81</v>
      </c>
      <c r="H81" s="522">
        <f>ROUND(G81*ФОТ!$D$3,2)</f>
        <v>502.99</v>
      </c>
      <c r="I81" s="597">
        <f>ROUND(H81*ФОТ!$E$3,1)</f>
        <v>729.3</v>
      </c>
      <c r="J81" s="597">
        <f>ROUND(H81*ФОТ!$F$3,1)</f>
        <v>653.9</v>
      </c>
    </row>
    <row r="82" spans="1:10" ht="17.25" customHeight="1" x14ac:dyDescent="0.25">
      <c r="A82" s="517"/>
      <c r="B82" s="518"/>
      <c r="C82" s="633"/>
      <c r="D82" s="520"/>
      <c r="E82" s="510"/>
      <c r="F82" s="649"/>
      <c r="G82" s="648"/>
      <c r="H82" s="522"/>
      <c r="I82" s="650">
        <f>I80+I81</f>
        <v>1619.4</v>
      </c>
      <c r="J82" s="650">
        <f>J80+J81</f>
        <v>1452</v>
      </c>
    </row>
    <row r="83" spans="1:10" ht="16.5" customHeight="1" x14ac:dyDescent="0.2">
      <c r="A83" s="517"/>
      <c r="B83" s="651" t="s">
        <v>3731</v>
      </c>
      <c r="C83" s="633" t="s">
        <v>2219</v>
      </c>
      <c r="D83" s="520" t="s">
        <v>2530</v>
      </c>
      <c r="E83" s="510">
        <f>VLOOKUP(D83,ФОТ!$B$3:$C$105,2,FALSE)</f>
        <v>160.03</v>
      </c>
      <c r="F83" s="649">
        <v>2</v>
      </c>
      <c r="G83" s="648">
        <f t="shared" si="3"/>
        <v>320.06</v>
      </c>
      <c r="H83" s="522">
        <f>ROUND(G83*ФОТ!$D$3,2)</f>
        <v>852.64</v>
      </c>
      <c r="I83" s="597">
        <f>ROUND(H83*ФОТ!$E$3,1)</f>
        <v>1236.3</v>
      </c>
      <c r="J83" s="597">
        <f>ROUND(H83*ФОТ!$F$3,1)</f>
        <v>1108.4000000000001</v>
      </c>
    </row>
    <row r="84" spans="1:10" ht="11.25" customHeight="1" x14ac:dyDescent="0.2">
      <c r="A84" s="517"/>
      <c r="B84" s="651"/>
      <c r="C84" s="633"/>
      <c r="D84" s="520" t="s">
        <v>2525</v>
      </c>
      <c r="E84" s="510">
        <f>VLOOKUP(D84,ФОТ!$B$3:$C$105,2,FALSE)</f>
        <v>131.12</v>
      </c>
      <c r="F84" s="649">
        <v>2</v>
      </c>
      <c r="G84" s="648">
        <f t="shared" si="3"/>
        <v>262.24</v>
      </c>
      <c r="H84" s="522">
        <f>ROUND(G84*ФОТ!$D$3,2)</f>
        <v>698.61</v>
      </c>
      <c r="I84" s="597">
        <f>ROUND(H84*ФОТ!$E$3,1)</f>
        <v>1013</v>
      </c>
      <c r="J84" s="597">
        <f>ROUND(H84*ФОТ!$F$3,1)</f>
        <v>908.2</v>
      </c>
    </row>
    <row r="85" spans="1:10" ht="17.25" customHeight="1" x14ac:dyDescent="0.25">
      <c r="A85" s="517"/>
      <c r="B85" s="651"/>
      <c r="C85" s="633"/>
      <c r="D85" s="520"/>
      <c r="E85" s="510"/>
      <c r="F85" s="649"/>
      <c r="G85" s="648"/>
      <c r="H85" s="522"/>
      <c r="I85" s="650">
        <f>I83+I84</f>
        <v>2249.3000000000002</v>
      </c>
      <c r="J85" s="650">
        <f>J83+J84</f>
        <v>2016.6</v>
      </c>
    </row>
    <row r="86" spans="1:10" ht="16.5" customHeight="1" x14ac:dyDescent="0.2">
      <c r="A86" s="517"/>
      <c r="B86" s="651" t="s">
        <v>3732</v>
      </c>
      <c r="C86" s="633"/>
      <c r="D86" s="520" t="s">
        <v>2530</v>
      </c>
      <c r="E86" s="510">
        <f>VLOOKUP(D86,ФОТ!$B$3:$C$105,2,FALSE)</f>
        <v>160.03</v>
      </c>
      <c r="F86" s="649">
        <v>2.75</v>
      </c>
      <c r="G86" s="648">
        <f t="shared" si="3"/>
        <v>440.08</v>
      </c>
      <c r="H86" s="522">
        <f>ROUND(G86*ФОТ!$D$3,2)</f>
        <v>1172.3699999999999</v>
      </c>
      <c r="I86" s="597">
        <f>ROUND(H86*ФОТ!$E$3,1)</f>
        <v>1699.9</v>
      </c>
      <c r="J86" s="597">
        <f>ROUND(H86*ФОТ!$F$3,1)</f>
        <v>1524.1</v>
      </c>
    </row>
    <row r="87" spans="1:10" ht="11.45" customHeight="1" x14ac:dyDescent="0.2">
      <c r="A87" s="517"/>
      <c r="B87" s="651"/>
      <c r="C87" s="633"/>
      <c r="D87" s="520" t="s">
        <v>2525</v>
      </c>
      <c r="E87" s="510">
        <f>VLOOKUP(D87,ФОТ!$B$3:$C$105,2,FALSE)</f>
        <v>131.12</v>
      </c>
      <c r="F87" s="649">
        <v>2.75</v>
      </c>
      <c r="G87" s="648">
        <f t="shared" si="3"/>
        <v>360.58</v>
      </c>
      <c r="H87" s="522">
        <f>ROUND(G87*ФОТ!$D$3,2)</f>
        <v>960.59</v>
      </c>
      <c r="I87" s="597">
        <f>ROUND(H87*ФОТ!$E$3,1)</f>
        <v>1392.9</v>
      </c>
      <c r="J87" s="597">
        <f>ROUND(H87*ФОТ!$F$3,1)</f>
        <v>1248.8</v>
      </c>
    </row>
    <row r="88" spans="1:10" ht="16.5" customHeight="1" x14ac:dyDescent="0.25">
      <c r="A88" s="517"/>
      <c r="B88" s="651"/>
      <c r="C88" s="633"/>
      <c r="D88" s="520"/>
      <c r="E88" s="510"/>
      <c r="F88" s="649"/>
      <c r="G88" s="648"/>
      <c r="H88" s="522"/>
      <c r="I88" s="650">
        <f>I86+I87</f>
        <v>3092.8</v>
      </c>
      <c r="J88" s="650">
        <f>J86+J87</f>
        <v>2772.9</v>
      </c>
    </row>
    <row r="89" spans="1:10" ht="16.5" customHeight="1" x14ac:dyDescent="0.2">
      <c r="A89" s="517"/>
      <c r="B89" s="651" t="s">
        <v>3733</v>
      </c>
      <c r="C89" s="633" t="s">
        <v>2219</v>
      </c>
      <c r="D89" s="520" t="s">
        <v>2530</v>
      </c>
      <c r="E89" s="510">
        <f>VLOOKUP(D89,ФОТ!$B$3:$C$105,2,FALSE)</f>
        <v>160.03</v>
      </c>
      <c r="F89" s="649">
        <v>3.6</v>
      </c>
      <c r="G89" s="648">
        <f t="shared" si="3"/>
        <v>576.11</v>
      </c>
      <c r="H89" s="522">
        <f>ROUND(G89*ФОТ!$D$3,2)</f>
        <v>1534.76</v>
      </c>
      <c r="I89" s="597">
        <f>ROUND(H89*ФОТ!$E$3,1)</f>
        <v>2225.4</v>
      </c>
      <c r="J89" s="597">
        <f>ROUND(H89*ФОТ!$F$3,1)</f>
        <v>1995.2</v>
      </c>
    </row>
    <row r="90" spans="1:10" ht="11.45" customHeight="1" x14ac:dyDescent="0.2">
      <c r="A90" s="517"/>
      <c r="B90" s="651"/>
      <c r="C90" s="633"/>
      <c r="D90" s="520" t="s">
        <v>2525</v>
      </c>
      <c r="E90" s="510">
        <f>VLOOKUP(D90,ФОТ!$B$3:$C$105,2,FALSE)</f>
        <v>131.12</v>
      </c>
      <c r="F90" s="649">
        <v>3.6</v>
      </c>
      <c r="G90" s="648">
        <f t="shared" si="3"/>
        <v>472.03</v>
      </c>
      <c r="H90" s="522">
        <f>ROUND(G90*ФОТ!$D$3,2)</f>
        <v>1257.49</v>
      </c>
      <c r="I90" s="597">
        <f>ROUND(H90*ФОТ!$E$3,1)</f>
        <v>1823.4</v>
      </c>
      <c r="J90" s="597">
        <f>ROUND(H90*ФОТ!$F$3,1)</f>
        <v>1634.7</v>
      </c>
    </row>
    <row r="91" spans="1:10" ht="18" customHeight="1" x14ac:dyDescent="0.25">
      <c r="A91" s="517"/>
      <c r="B91" s="651"/>
      <c r="C91" s="633"/>
      <c r="D91" s="520"/>
      <c r="E91" s="510"/>
      <c r="F91" s="649"/>
      <c r="G91" s="648"/>
      <c r="H91" s="522"/>
      <c r="I91" s="650">
        <f>I89+I90</f>
        <v>4048.8</v>
      </c>
      <c r="J91" s="650">
        <f>J89+J90</f>
        <v>3629.9</v>
      </c>
    </row>
    <row r="92" spans="1:10" ht="16.5" customHeight="1" x14ac:dyDescent="0.2">
      <c r="A92" s="517"/>
      <c r="B92" s="651" t="s">
        <v>3734</v>
      </c>
      <c r="C92" s="633" t="s">
        <v>2219</v>
      </c>
      <c r="D92" s="520" t="s">
        <v>2530</v>
      </c>
      <c r="E92" s="510">
        <f>VLOOKUP(D92,ФОТ!$B$3:$C$105,2,FALSE)</f>
        <v>160.03</v>
      </c>
      <c r="F92" s="649">
        <v>4</v>
      </c>
      <c r="G92" s="648">
        <f t="shared" si="3"/>
        <v>640.12</v>
      </c>
      <c r="H92" s="522">
        <f>ROUND(G92*ФОТ!$D$3,2)</f>
        <v>1705.28</v>
      </c>
      <c r="I92" s="597">
        <f>ROUND(H92*ФОТ!$E$3,1)</f>
        <v>2472.6999999999998</v>
      </c>
      <c r="J92" s="597">
        <f>ROUND(H92*ФОТ!$F$3,1)</f>
        <v>2216.9</v>
      </c>
    </row>
    <row r="93" spans="1:10" ht="11.45" customHeight="1" x14ac:dyDescent="0.2">
      <c r="A93" s="517"/>
      <c r="B93" s="651"/>
      <c r="C93" s="633"/>
      <c r="D93" s="520" t="s">
        <v>2525</v>
      </c>
      <c r="E93" s="510">
        <f>VLOOKUP(D93,ФОТ!$B$3:$C$105,2,FALSE)</f>
        <v>131.12</v>
      </c>
      <c r="F93" s="649">
        <v>8</v>
      </c>
      <c r="G93" s="648">
        <f t="shared" si="3"/>
        <v>1048.96</v>
      </c>
      <c r="H93" s="522">
        <f>ROUND(G93*ФОТ!$D$3,2)</f>
        <v>2794.43</v>
      </c>
      <c r="I93" s="597">
        <f>ROUND(H93*ФОТ!$E$3,1)</f>
        <v>4051.9</v>
      </c>
      <c r="J93" s="597">
        <f>ROUND(H93*ФОТ!$F$3,1)</f>
        <v>3632.8</v>
      </c>
    </row>
    <row r="94" spans="1:10" ht="20.25" customHeight="1" x14ac:dyDescent="0.25">
      <c r="A94" s="517"/>
      <c r="B94" s="651"/>
      <c r="C94" s="633"/>
      <c r="D94" s="520"/>
      <c r="E94" s="510"/>
      <c r="F94" s="649"/>
      <c r="G94" s="648"/>
      <c r="H94" s="522"/>
      <c r="I94" s="650">
        <f>I92+I93</f>
        <v>6524.6</v>
      </c>
      <c r="J94" s="650">
        <f>J92+J93</f>
        <v>5849.7</v>
      </c>
    </row>
    <row r="95" spans="1:10" ht="16.5" customHeight="1" x14ac:dyDescent="0.2">
      <c r="A95" s="517"/>
      <c r="B95" s="651" t="s">
        <v>3735</v>
      </c>
      <c r="C95" s="633" t="s">
        <v>2219</v>
      </c>
      <c r="D95" s="520" t="s">
        <v>2530</v>
      </c>
      <c r="E95" s="510">
        <f>VLOOKUP(D95,ФОТ!$B$3:$C$105,2,FALSE)</f>
        <v>160.03</v>
      </c>
      <c r="F95" s="649">
        <v>4.5</v>
      </c>
      <c r="G95" s="648">
        <f t="shared" si="3"/>
        <v>720.14</v>
      </c>
      <c r="H95" s="522">
        <f>ROUND(G95*ФОТ!$D$3,2)</f>
        <v>1918.45</v>
      </c>
      <c r="I95" s="597">
        <f>ROUND(H95*ФОТ!$E$3,1)</f>
        <v>2781.8</v>
      </c>
      <c r="J95" s="597"/>
    </row>
    <row r="96" spans="1:10" ht="11.45" customHeight="1" x14ac:dyDescent="0.2">
      <c r="A96" s="517"/>
      <c r="B96" s="651"/>
      <c r="C96" s="633"/>
      <c r="D96" s="520" t="s">
        <v>2525</v>
      </c>
      <c r="E96" s="510">
        <f>VLOOKUP(D96,ФОТ!$B$3:$C$105,2,FALSE)</f>
        <v>131.12</v>
      </c>
      <c r="F96" s="649">
        <v>9</v>
      </c>
      <c r="G96" s="648">
        <f t="shared" si="3"/>
        <v>1180.08</v>
      </c>
      <c r="H96" s="522">
        <f>ROUND(G96*ФОТ!$D$3,2)</f>
        <v>3143.73</v>
      </c>
      <c r="I96" s="597">
        <f>ROUND(H96*ФОТ!$E$3,1)</f>
        <v>4558.3999999999996</v>
      </c>
      <c r="J96" s="597"/>
    </row>
    <row r="97" spans="1:10" ht="18" customHeight="1" x14ac:dyDescent="0.25">
      <c r="A97" s="517"/>
      <c r="B97" s="651"/>
      <c r="C97" s="633"/>
      <c r="D97" s="520"/>
      <c r="E97" s="510"/>
      <c r="F97" s="649"/>
      <c r="G97" s="648"/>
      <c r="H97" s="522"/>
      <c r="I97" s="650">
        <f>I95+I96</f>
        <v>7340.2</v>
      </c>
      <c r="J97" s="597"/>
    </row>
    <row r="98" spans="1:10" ht="12.75" customHeight="1" x14ac:dyDescent="0.2">
      <c r="A98" s="517"/>
      <c r="B98" s="655" t="s">
        <v>2060</v>
      </c>
      <c r="C98" s="633"/>
      <c r="D98" s="520"/>
      <c r="E98" s="511"/>
      <c r="F98" s="649"/>
      <c r="G98" s="648"/>
      <c r="H98" s="656"/>
      <c r="I98" s="601"/>
      <c r="J98" s="601"/>
    </row>
    <row r="99" spans="1:10" ht="11.45" customHeight="1" x14ac:dyDescent="0.2">
      <c r="A99" s="517"/>
      <c r="B99" s="518" t="s">
        <v>301</v>
      </c>
      <c r="C99" s="633"/>
      <c r="D99" s="520"/>
      <c r="E99" s="511"/>
      <c r="F99" s="649"/>
      <c r="G99" s="648"/>
      <c r="H99" s="656"/>
      <c r="I99" s="601"/>
      <c r="J99" s="601"/>
    </row>
    <row r="100" spans="1:10" ht="18" customHeight="1" x14ac:dyDescent="0.2">
      <c r="A100" s="517" t="s">
        <v>3736</v>
      </c>
      <c r="B100" s="518" t="s">
        <v>3737</v>
      </c>
      <c r="C100" s="633" t="s">
        <v>3666</v>
      </c>
      <c r="D100" s="520" t="s">
        <v>2530</v>
      </c>
      <c r="E100" s="510">
        <f>VLOOKUP(D100,ФОТ!$B$3:$C$105,2,FALSE)</f>
        <v>160.03</v>
      </c>
      <c r="F100" s="649">
        <v>0.9</v>
      </c>
      <c r="G100" s="648">
        <f t="shared" ref="G100:G131" si="4">ROUND(E100*F100,2)</f>
        <v>144.03</v>
      </c>
      <c r="H100" s="522">
        <f>ROUND(G100*ФОТ!$D$3,2)</f>
        <v>383.7</v>
      </c>
      <c r="I100" s="597">
        <f>ROUND(H100*ФОТ!$E$3,1)</f>
        <v>556.4</v>
      </c>
      <c r="J100" s="597">
        <f>ROUND(H100*ФОТ!$F$3,1)</f>
        <v>498.8</v>
      </c>
    </row>
    <row r="101" spans="1:10" ht="11.45" customHeight="1" x14ac:dyDescent="0.2">
      <c r="A101" s="517"/>
      <c r="B101" s="518" t="s">
        <v>3738</v>
      </c>
      <c r="C101" s="633"/>
      <c r="D101" s="520" t="s">
        <v>2525</v>
      </c>
      <c r="E101" s="510">
        <f>VLOOKUP(D101,ФОТ!$B$3:$C$105,2,FALSE)</f>
        <v>131.12</v>
      </c>
      <c r="F101" s="649">
        <v>0.9</v>
      </c>
      <c r="G101" s="648">
        <f t="shared" si="4"/>
        <v>118.01</v>
      </c>
      <c r="H101" s="522">
        <f>ROUND(G101*ФОТ!$D$3,2)</f>
        <v>314.38</v>
      </c>
      <c r="I101" s="597">
        <f>ROUND(H101*ФОТ!$E$3,1)</f>
        <v>455.9</v>
      </c>
      <c r="J101" s="597">
        <f>ROUND(H101*ФОТ!$F$3,1)</f>
        <v>408.7</v>
      </c>
    </row>
    <row r="102" spans="1:10" ht="17.25" customHeight="1" x14ac:dyDescent="0.25">
      <c r="A102" s="517"/>
      <c r="B102" s="518"/>
      <c r="C102" s="633"/>
      <c r="D102" s="520"/>
      <c r="E102" s="510"/>
      <c r="F102" s="649"/>
      <c r="G102" s="648"/>
      <c r="H102" s="522"/>
      <c r="I102" s="650">
        <f>I100+I101</f>
        <v>1012.3</v>
      </c>
      <c r="J102" s="650">
        <f>J100+J101</f>
        <v>907.5</v>
      </c>
    </row>
    <row r="103" spans="1:10" ht="18" customHeight="1" x14ac:dyDescent="0.2">
      <c r="A103" s="517"/>
      <c r="B103" s="518" t="s">
        <v>3191</v>
      </c>
      <c r="C103" s="633" t="s">
        <v>2219</v>
      </c>
      <c r="D103" s="520" t="s">
        <v>2530</v>
      </c>
      <c r="E103" s="510">
        <f>VLOOKUP(D103,ФОТ!$B$3:$C$105,2,FALSE)</f>
        <v>160.03</v>
      </c>
      <c r="F103" s="649">
        <v>1.44</v>
      </c>
      <c r="G103" s="648">
        <f t="shared" si="4"/>
        <v>230.44</v>
      </c>
      <c r="H103" s="522">
        <f>ROUND(G103*ФОТ!$D$3,2)</f>
        <v>613.89</v>
      </c>
      <c r="I103" s="597">
        <f>ROUND(H103*ФОТ!$E$3,1)</f>
        <v>890.1</v>
      </c>
      <c r="J103" s="597">
        <f>ROUND(H103*ФОТ!$F$3,1)</f>
        <v>798.1</v>
      </c>
    </row>
    <row r="104" spans="1:10" ht="11.45" customHeight="1" x14ac:dyDescent="0.2">
      <c r="A104" s="517"/>
      <c r="B104" s="518"/>
      <c r="C104" s="633"/>
      <c r="D104" s="520" t="s">
        <v>2525</v>
      </c>
      <c r="E104" s="510">
        <f>VLOOKUP(D104,ФОТ!$B$3:$C$105,2,FALSE)</f>
        <v>131.12</v>
      </c>
      <c r="F104" s="649">
        <v>1.44</v>
      </c>
      <c r="G104" s="648">
        <f t="shared" si="4"/>
        <v>188.81</v>
      </c>
      <c r="H104" s="522">
        <f>ROUND(G104*ФОТ!$D$3,2)</f>
        <v>502.99</v>
      </c>
      <c r="I104" s="597">
        <f>ROUND(H104*ФОТ!$E$3,1)</f>
        <v>729.3</v>
      </c>
      <c r="J104" s="597">
        <f>ROUND(H104*ФОТ!$F$3,1)</f>
        <v>653.9</v>
      </c>
    </row>
    <row r="105" spans="1:10" ht="17.25" customHeight="1" x14ac:dyDescent="0.25">
      <c r="A105" s="517"/>
      <c r="B105" s="518"/>
      <c r="C105" s="633"/>
      <c r="D105" s="520"/>
      <c r="E105" s="510"/>
      <c r="F105" s="649"/>
      <c r="G105" s="648"/>
      <c r="H105" s="522"/>
      <c r="I105" s="650">
        <f>I103+I104</f>
        <v>1619.4</v>
      </c>
      <c r="J105" s="650">
        <f>J103+J104</f>
        <v>1452</v>
      </c>
    </row>
    <row r="106" spans="1:10" ht="18" customHeight="1" x14ac:dyDescent="0.2">
      <c r="A106" s="517" t="s">
        <v>3192</v>
      </c>
      <c r="B106" s="516" t="s">
        <v>3193</v>
      </c>
      <c r="C106" s="633" t="s">
        <v>3666</v>
      </c>
      <c r="D106" s="520" t="s">
        <v>2530</v>
      </c>
      <c r="E106" s="510">
        <f>VLOOKUP(D106,ФОТ!$B$3:$C$105,2,FALSE)</f>
        <v>160.03</v>
      </c>
      <c r="F106" s="647">
        <v>1.1000000000000001</v>
      </c>
      <c r="G106" s="648">
        <f t="shared" si="4"/>
        <v>176.03</v>
      </c>
      <c r="H106" s="522">
        <f>ROUND(G106*ФОТ!$D$3,2)</f>
        <v>468.94</v>
      </c>
      <c r="I106" s="597">
        <f>ROUND(H106*ФОТ!$E$3,1)</f>
        <v>680</v>
      </c>
      <c r="J106" s="597">
        <f>ROUND(H106*ФОТ!$F$3,1)</f>
        <v>609.6</v>
      </c>
    </row>
    <row r="107" spans="1:10" ht="11.45" customHeight="1" x14ac:dyDescent="0.2">
      <c r="A107" s="517"/>
      <c r="B107" s="518" t="s">
        <v>2064</v>
      </c>
      <c r="C107" s="633"/>
      <c r="D107" s="520" t="s">
        <v>2525</v>
      </c>
      <c r="E107" s="510">
        <f>VLOOKUP(D107,ФОТ!$B$3:$C$105,2,FALSE)</f>
        <v>131.12</v>
      </c>
      <c r="F107" s="647">
        <v>1.1000000000000001</v>
      </c>
      <c r="G107" s="648">
        <f t="shared" si="4"/>
        <v>144.22999999999999</v>
      </c>
      <c r="H107" s="522">
        <f>ROUND(G107*ФОТ!$D$3,2)</f>
        <v>384.23</v>
      </c>
      <c r="I107" s="597">
        <f>ROUND(H107*ФОТ!$E$3,1)</f>
        <v>557.1</v>
      </c>
      <c r="J107" s="597">
        <f>ROUND(H107*ФОТ!$F$3,1)</f>
        <v>499.5</v>
      </c>
    </row>
    <row r="108" spans="1:10" ht="20.25" customHeight="1" x14ac:dyDescent="0.25">
      <c r="A108" s="517"/>
      <c r="B108" s="518"/>
      <c r="C108" s="633"/>
      <c r="D108" s="520"/>
      <c r="E108" s="510"/>
      <c r="F108" s="649"/>
      <c r="G108" s="648"/>
      <c r="H108" s="522"/>
      <c r="I108" s="650">
        <f>I106+I107</f>
        <v>1237.0999999999999</v>
      </c>
      <c r="J108" s="650">
        <f>J106+J107</f>
        <v>1109.0999999999999</v>
      </c>
    </row>
    <row r="109" spans="1:10" ht="18" customHeight="1" x14ac:dyDescent="0.2">
      <c r="A109" s="517"/>
      <c r="B109" s="525" t="s">
        <v>230</v>
      </c>
      <c r="C109" s="633" t="s">
        <v>2219</v>
      </c>
      <c r="D109" s="520" t="s">
        <v>2530</v>
      </c>
      <c r="E109" s="510">
        <f>VLOOKUP(D109,ФОТ!$B$3:$C$105,2,FALSE)</f>
        <v>160.03</v>
      </c>
      <c r="F109" s="649">
        <v>1.5</v>
      </c>
      <c r="G109" s="648">
        <f t="shared" si="4"/>
        <v>240.05</v>
      </c>
      <c r="H109" s="522">
        <f>ROUND(G109*ФОТ!$D$3,2)</f>
        <v>639.49</v>
      </c>
      <c r="I109" s="597">
        <f>ROUND(H109*ФОТ!$E$3,1)</f>
        <v>927.3</v>
      </c>
      <c r="J109" s="597">
        <f>ROUND(H109*ФОТ!$F$3,1)</f>
        <v>831.3</v>
      </c>
    </row>
    <row r="110" spans="1:10" ht="11.45" customHeight="1" x14ac:dyDescent="0.2">
      <c r="A110" s="517"/>
      <c r="B110" s="518"/>
      <c r="C110" s="633"/>
      <c r="D110" s="520" t="s">
        <v>2525</v>
      </c>
      <c r="E110" s="510">
        <f>VLOOKUP(D110,ФОТ!$B$3:$C$105,2,FALSE)</f>
        <v>131.12</v>
      </c>
      <c r="F110" s="649">
        <v>1.5</v>
      </c>
      <c r="G110" s="648">
        <f t="shared" si="4"/>
        <v>196.68</v>
      </c>
      <c r="H110" s="522">
        <f>ROUND(G110*ФОТ!$D$3,2)</f>
        <v>523.96</v>
      </c>
      <c r="I110" s="597">
        <f>ROUND(H110*ФОТ!$E$3,1)</f>
        <v>759.7</v>
      </c>
      <c r="J110" s="597">
        <f>ROUND(H110*ФОТ!$F$3,1)</f>
        <v>681.1</v>
      </c>
    </row>
    <row r="111" spans="1:10" ht="17.25" customHeight="1" x14ac:dyDescent="0.25">
      <c r="A111" s="517"/>
      <c r="B111" s="518"/>
      <c r="C111" s="633"/>
      <c r="D111" s="520"/>
      <c r="E111" s="510"/>
      <c r="F111" s="649"/>
      <c r="G111" s="648"/>
      <c r="H111" s="522"/>
      <c r="I111" s="650">
        <f>I109+I110</f>
        <v>1687</v>
      </c>
      <c r="J111" s="650">
        <f>J109+J110</f>
        <v>1512.4</v>
      </c>
    </row>
    <row r="112" spans="1:10" ht="18" customHeight="1" x14ac:dyDescent="0.2">
      <c r="A112" s="517" t="s">
        <v>231</v>
      </c>
      <c r="B112" s="518" t="s">
        <v>232</v>
      </c>
      <c r="C112" s="633" t="s">
        <v>233</v>
      </c>
      <c r="D112" s="520" t="s">
        <v>2530</v>
      </c>
      <c r="E112" s="510">
        <f>VLOOKUP(D112,ФОТ!$B$3:$C$105,2,FALSE)</f>
        <v>160.03</v>
      </c>
      <c r="F112" s="649">
        <v>0.49</v>
      </c>
      <c r="G112" s="648">
        <f t="shared" si="4"/>
        <v>78.41</v>
      </c>
      <c r="H112" s="522">
        <f>ROUND(G112*ФОТ!$D$3,2)</f>
        <v>208.88</v>
      </c>
      <c r="I112" s="597">
        <f>ROUND(H112*ФОТ!$E$3,1)</f>
        <v>302.89999999999998</v>
      </c>
      <c r="J112" s="597">
        <f>ROUND(H112*ФОТ!$F$3,1)</f>
        <v>271.5</v>
      </c>
    </row>
    <row r="113" spans="1:10" ht="12.75" customHeight="1" x14ac:dyDescent="0.2">
      <c r="A113" s="517"/>
      <c r="B113" s="518" t="s">
        <v>234</v>
      </c>
      <c r="C113" s="633"/>
      <c r="D113" s="520" t="s">
        <v>2525</v>
      </c>
      <c r="E113" s="510">
        <f>VLOOKUP(D113,ФОТ!$B$3:$C$105,2,FALSE)</f>
        <v>131.12</v>
      </c>
      <c r="F113" s="649">
        <v>0.49</v>
      </c>
      <c r="G113" s="648">
        <f t="shared" si="4"/>
        <v>64.25</v>
      </c>
      <c r="H113" s="522">
        <f>ROUND(G113*ФОТ!$D$3,2)</f>
        <v>171.16</v>
      </c>
      <c r="I113" s="597">
        <f>ROUND(H113*ФОТ!$E$3,1)</f>
        <v>248.2</v>
      </c>
      <c r="J113" s="597">
        <f>ROUND(H113*ФОТ!$F$3,1)</f>
        <v>222.5</v>
      </c>
    </row>
    <row r="114" spans="1:10" ht="19.5" customHeight="1" x14ac:dyDescent="0.25">
      <c r="A114" s="517"/>
      <c r="B114" s="518"/>
      <c r="C114" s="633"/>
      <c r="D114" s="520"/>
      <c r="E114" s="510"/>
      <c r="F114" s="649"/>
      <c r="G114" s="648"/>
      <c r="H114" s="522"/>
      <c r="I114" s="650">
        <f>I112+I113</f>
        <v>551.1</v>
      </c>
      <c r="J114" s="650">
        <f>J112+J113</f>
        <v>494</v>
      </c>
    </row>
    <row r="115" spans="1:10" ht="18" customHeight="1" x14ac:dyDescent="0.2">
      <c r="A115" s="517"/>
      <c r="B115" s="525" t="s">
        <v>235</v>
      </c>
      <c r="C115" s="633" t="s">
        <v>2219</v>
      </c>
      <c r="D115" s="520" t="s">
        <v>2530</v>
      </c>
      <c r="E115" s="510">
        <f>VLOOKUP(D115,ФОТ!$B$3:$C$105,2,FALSE)</f>
        <v>160.03</v>
      </c>
      <c r="F115" s="649">
        <v>0.64</v>
      </c>
      <c r="G115" s="648">
        <f t="shared" si="4"/>
        <v>102.42</v>
      </c>
      <c r="H115" s="522">
        <f>ROUND(G115*ФОТ!$D$3,2)</f>
        <v>272.85000000000002</v>
      </c>
      <c r="I115" s="597">
        <f>ROUND(H115*ФОТ!$E$3,1)</f>
        <v>395.6</v>
      </c>
      <c r="J115" s="597">
        <f>ROUND(H115*ФОТ!$F$3,1)</f>
        <v>354.7</v>
      </c>
    </row>
    <row r="116" spans="1:10" ht="11.45" customHeight="1" x14ac:dyDescent="0.2">
      <c r="A116" s="517"/>
      <c r="B116" s="525"/>
      <c r="C116" s="633"/>
      <c r="D116" s="520" t="s">
        <v>2525</v>
      </c>
      <c r="E116" s="510">
        <f>VLOOKUP(D116,ФОТ!$B$3:$C$105,2,FALSE)</f>
        <v>131.12</v>
      </c>
      <c r="F116" s="649">
        <v>0.64</v>
      </c>
      <c r="G116" s="648">
        <f t="shared" si="4"/>
        <v>83.92</v>
      </c>
      <c r="H116" s="522">
        <f>ROUND(G116*ФОТ!$D$3,2)</f>
        <v>223.56</v>
      </c>
      <c r="I116" s="597">
        <f>ROUND(H116*ФОТ!$E$3,1)</f>
        <v>324.2</v>
      </c>
      <c r="J116" s="597">
        <f>ROUND(H116*ФОТ!$F$3,1)</f>
        <v>290.60000000000002</v>
      </c>
    </row>
    <row r="117" spans="1:10" ht="23.25" customHeight="1" x14ac:dyDescent="0.25">
      <c r="A117" s="517"/>
      <c r="B117" s="525"/>
      <c r="C117" s="633"/>
      <c r="D117" s="520"/>
      <c r="E117" s="510"/>
      <c r="F117" s="649"/>
      <c r="G117" s="648"/>
      <c r="H117" s="522"/>
      <c r="I117" s="650">
        <f>I115+I116</f>
        <v>719.8</v>
      </c>
      <c r="J117" s="650">
        <f>J115+J116</f>
        <v>645.29999999999995</v>
      </c>
    </row>
    <row r="118" spans="1:10" ht="18" customHeight="1" x14ac:dyDescent="0.2">
      <c r="A118" s="517"/>
      <c r="B118" s="525" t="s">
        <v>236</v>
      </c>
      <c r="C118" s="633" t="s">
        <v>2219</v>
      </c>
      <c r="D118" s="520" t="s">
        <v>2530</v>
      </c>
      <c r="E118" s="510">
        <f>VLOOKUP(D118,ФОТ!$B$3:$C$105,2,FALSE)</f>
        <v>160.03</v>
      </c>
      <c r="F118" s="649">
        <v>0.75</v>
      </c>
      <c r="G118" s="648">
        <f t="shared" si="4"/>
        <v>120.02</v>
      </c>
      <c r="H118" s="522">
        <f>ROUND(G118*ФОТ!$D$3,2)</f>
        <v>319.73</v>
      </c>
      <c r="I118" s="597">
        <f>ROUND(H118*ФОТ!$E$3,1)</f>
        <v>463.6</v>
      </c>
      <c r="J118" s="597">
        <f>ROUND(H118*ФОТ!$F$3,1)</f>
        <v>415.6</v>
      </c>
    </row>
    <row r="119" spans="1:10" ht="11.45" customHeight="1" x14ac:dyDescent="0.2">
      <c r="A119" s="517"/>
      <c r="B119" s="525"/>
      <c r="C119" s="633"/>
      <c r="D119" s="520" t="s">
        <v>2525</v>
      </c>
      <c r="E119" s="510">
        <f>VLOOKUP(D119,ФОТ!$B$3:$C$105,2,FALSE)</f>
        <v>131.12</v>
      </c>
      <c r="F119" s="649">
        <v>0.75</v>
      </c>
      <c r="G119" s="648">
        <f t="shared" si="4"/>
        <v>98.34</v>
      </c>
      <c r="H119" s="522">
        <f>ROUND(G119*ФОТ!$D$3,2)</f>
        <v>261.98</v>
      </c>
      <c r="I119" s="597">
        <f>ROUND(H119*ФОТ!$E$3,1)</f>
        <v>379.9</v>
      </c>
      <c r="J119" s="597">
        <f>ROUND(H119*ФОТ!$F$3,1)</f>
        <v>340.6</v>
      </c>
    </row>
    <row r="120" spans="1:10" ht="15" customHeight="1" x14ac:dyDescent="0.25">
      <c r="A120" s="517"/>
      <c r="B120" s="525"/>
      <c r="C120" s="633"/>
      <c r="D120" s="520"/>
      <c r="E120" s="510"/>
      <c r="F120" s="649"/>
      <c r="G120" s="648"/>
      <c r="H120" s="522"/>
      <c r="I120" s="650">
        <f>I118+I119</f>
        <v>843.5</v>
      </c>
      <c r="J120" s="650">
        <f>J118+J119</f>
        <v>756.2</v>
      </c>
    </row>
    <row r="121" spans="1:10" ht="15.75" customHeight="1" x14ac:dyDescent="0.2">
      <c r="A121" s="517"/>
      <c r="B121" s="525" t="s">
        <v>237</v>
      </c>
      <c r="C121" s="633" t="s">
        <v>2219</v>
      </c>
      <c r="D121" s="520" t="s">
        <v>2530</v>
      </c>
      <c r="E121" s="510">
        <f>VLOOKUP(D121,ФОТ!$B$3:$C$105,2,FALSE)</f>
        <v>160.03</v>
      </c>
      <c r="F121" s="649">
        <v>1.2</v>
      </c>
      <c r="G121" s="648">
        <f t="shared" si="4"/>
        <v>192.04</v>
      </c>
      <c r="H121" s="522">
        <f>ROUND(G121*ФОТ!$D$3,2)</f>
        <v>511.59</v>
      </c>
      <c r="I121" s="597">
        <f>ROUND(H121*ФОТ!$E$3,1)</f>
        <v>741.8</v>
      </c>
      <c r="J121" s="597"/>
    </row>
    <row r="122" spans="1:10" ht="12" customHeight="1" x14ac:dyDescent="0.2">
      <c r="A122" s="517"/>
      <c r="B122" s="525"/>
      <c r="C122" s="633"/>
      <c r="D122" s="520" t="s">
        <v>2525</v>
      </c>
      <c r="E122" s="510">
        <f>VLOOKUP(D122,ФОТ!$B$3:$C$105,2,FALSE)</f>
        <v>131.12</v>
      </c>
      <c r="F122" s="649">
        <v>1.2</v>
      </c>
      <c r="G122" s="648">
        <f t="shared" si="4"/>
        <v>157.34</v>
      </c>
      <c r="H122" s="522">
        <f>ROUND(G122*ФОТ!$D$3,2)</f>
        <v>419.15</v>
      </c>
      <c r="I122" s="597">
        <f>ROUND(H122*ФОТ!$E$3,1)</f>
        <v>607.79999999999995</v>
      </c>
      <c r="J122" s="597"/>
    </row>
    <row r="123" spans="1:10" ht="20.25" customHeight="1" x14ac:dyDescent="0.25">
      <c r="A123" s="517"/>
      <c r="B123" s="525"/>
      <c r="C123" s="633"/>
      <c r="D123" s="520"/>
      <c r="E123" s="510"/>
      <c r="F123" s="649"/>
      <c r="G123" s="648"/>
      <c r="H123" s="522"/>
      <c r="I123" s="650">
        <f>I121+I122</f>
        <v>1349.6</v>
      </c>
      <c r="J123" s="650">
        <f>J121+J122</f>
        <v>0</v>
      </c>
    </row>
    <row r="124" spans="1:10" ht="16.5" customHeight="1" x14ac:dyDescent="0.2">
      <c r="A124" s="517"/>
      <c r="B124" s="525" t="s">
        <v>238</v>
      </c>
      <c r="C124" s="633" t="s">
        <v>2219</v>
      </c>
      <c r="D124" s="520" t="s">
        <v>2530</v>
      </c>
      <c r="E124" s="510">
        <f>VLOOKUP(D124,ФОТ!$B$3:$C$105,2,FALSE)</f>
        <v>160.03</v>
      </c>
      <c r="F124" s="649">
        <v>2.08</v>
      </c>
      <c r="G124" s="648">
        <f t="shared" si="4"/>
        <v>332.86</v>
      </c>
      <c r="H124" s="522">
        <f>ROUND(G124*ФОТ!$D$3,2)</f>
        <v>886.74</v>
      </c>
      <c r="I124" s="597">
        <f>ROUND(H124*ФОТ!$E$3,1)</f>
        <v>1285.8</v>
      </c>
      <c r="J124" s="597"/>
    </row>
    <row r="125" spans="1:10" ht="11.25" customHeight="1" x14ac:dyDescent="0.2">
      <c r="A125" s="517"/>
      <c r="B125" s="518"/>
      <c r="C125" s="633"/>
      <c r="D125" s="520" t="s">
        <v>2525</v>
      </c>
      <c r="E125" s="510">
        <f>VLOOKUP(D125,ФОТ!$B$3:$C$105,2,FALSE)</f>
        <v>131.12</v>
      </c>
      <c r="F125" s="649">
        <v>4.16</v>
      </c>
      <c r="G125" s="648">
        <f t="shared" si="4"/>
        <v>545.46</v>
      </c>
      <c r="H125" s="522">
        <f>ROUND(G125*ФОТ!$D$3,2)</f>
        <v>1453.11</v>
      </c>
      <c r="I125" s="597">
        <f>ROUND(H125*ФОТ!$E$3,1)</f>
        <v>2107</v>
      </c>
      <c r="J125" s="597"/>
    </row>
    <row r="126" spans="1:10" ht="21" customHeight="1" x14ac:dyDescent="0.25">
      <c r="A126" s="517"/>
      <c r="B126" s="518"/>
      <c r="C126" s="633"/>
      <c r="D126" s="520"/>
      <c r="E126" s="510"/>
      <c r="F126" s="649"/>
      <c r="G126" s="648"/>
      <c r="H126" s="522"/>
      <c r="I126" s="650">
        <f>I124+I125</f>
        <v>3392.8</v>
      </c>
      <c r="J126" s="650">
        <f>J124+J125</f>
        <v>0</v>
      </c>
    </row>
    <row r="127" spans="1:10" ht="18" customHeight="1" x14ac:dyDescent="0.2">
      <c r="A127" s="517" t="s">
        <v>239</v>
      </c>
      <c r="B127" s="652" t="s">
        <v>240</v>
      </c>
      <c r="C127" s="633" t="s">
        <v>241</v>
      </c>
      <c r="D127" s="520" t="s">
        <v>2529</v>
      </c>
      <c r="E127" s="510">
        <f>VLOOKUP(D127,ФОТ!$B$3:$C$105,2,FALSE)</f>
        <v>146.24</v>
      </c>
      <c r="F127" s="649">
        <v>0.68</v>
      </c>
      <c r="G127" s="648">
        <f t="shared" si="4"/>
        <v>99.44</v>
      </c>
      <c r="H127" s="522">
        <f>ROUND(G127*ФОТ!$D$3,2)</f>
        <v>264.91000000000003</v>
      </c>
      <c r="I127" s="597">
        <f>ROUND(H127*ФОТ!$E$3,1)</f>
        <v>384.1</v>
      </c>
      <c r="J127" s="597">
        <f>ROUND(H127*ФОТ!$F$3,1)</f>
        <v>344.4</v>
      </c>
    </row>
    <row r="128" spans="1:10" ht="11.45" customHeight="1" x14ac:dyDescent="0.2">
      <c r="A128" s="517"/>
      <c r="B128" s="652" t="s">
        <v>242</v>
      </c>
      <c r="C128" s="633"/>
      <c r="D128" s="520" t="s">
        <v>2525</v>
      </c>
      <c r="E128" s="510">
        <f>VLOOKUP(D128,ФОТ!$B$3:$C$105,2,FALSE)</f>
        <v>131.12</v>
      </c>
      <c r="F128" s="649">
        <v>0.68</v>
      </c>
      <c r="G128" s="648">
        <f t="shared" si="4"/>
        <v>89.16</v>
      </c>
      <c r="H128" s="522">
        <f>ROUND(G128*ФОТ!$D$3,2)</f>
        <v>237.52</v>
      </c>
      <c r="I128" s="597">
        <f>ROUND(H128*ФОТ!$E$3,1)</f>
        <v>344.4</v>
      </c>
      <c r="J128" s="597">
        <f>ROUND(H128*ФОТ!$F$3,1)</f>
        <v>308.8</v>
      </c>
    </row>
    <row r="129" spans="1:11" ht="20.25" customHeight="1" x14ac:dyDescent="0.25">
      <c r="A129" s="517"/>
      <c r="B129" s="652"/>
      <c r="C129" s="633"/>
      <c r="D129" s="520"/>
      <c r="E129" s="510"/>
      <c r="F129" s="649"/>
      <c r="G129" s="648"/>
      <c r="H129" s="522"/>
      <c r="I129" s="650">
        <f>I127+I128</f>
        <v>728.5</v>
      </c>
      <c r="J129" s="650">
        <f>J127+J128</f>
        <v>653.20000000000005</v>
      </c>
    </row>
    <row r="130" spans="1:11" ht="16.5" customHeight="1" x14ac:dyDescent="0.2">
      <c r="A130" s="517"/>
      <c r="B130" s="657" t="s">
        <v>243</v>
      </c>
      <c r="C130" s="633" t="s">
        <v>2219</v>
      </c>
      <c r="D130" s="520" t="s">
        <v>2529</v>
      </c>
      <c r="E130" s="510">
        <f>VLOOKUP(D130,ФОТ!$B$3:$C$105,2,FALSE)</f>
        <v>146.24</v>
      </c>
      <c r="F130" s="649">
        <v>1.08</v>
      </c>
      <c r="G130" s="648">
        <f t="shared" si="4"/>
        <v>157.94</v>
      </c>
      <c r="H130" s="522">
        <f>ROUND(G130*ФОТ!$D$3,2)</f>
        <v>420.75</v>
      </c>
      <c r="I130" s="597">
        <f>ROUND(H130*ФОТ!$E$3,1)</f>
        <v>610.1</v>
      </c>
      <c r="J130" s="597">
        <f>ROUND(H130*ФОТ!$F$3,1)</f>
        <v>547</v>
      </c>
    </row>
    <row r="131" spans="1:11" ht="11.45" customHeight="1" x14ac:dyDescent="0.2">
      <c r="A131" s="517"/>
      <c r="B131" s="652"/>
      <c r="C131" s="633"/>
      <c r="D131" s="520" t="s">
        <v>2525</v>
      </c>
      <c r="E131" s="510">
        <f>VLOOKUP(D131,ФОТ!$B$3:$C$105,2,FALSE)</f>
        <v>131.12</v>
      </c>
      <c r="F131" s="649">
        <v>1.08</v>
      </c>
      <c r="G131" s="648">
        <f t="shared" si="4"/>
        <v>141.61000000000001</v>
      </c>
      <c r="H131" s="522">
        <f>ROUND(G131*ФОТ!$D$3,2)</f>
        <v>377.25</v>
      </c>
      <c r="I131" s="597">
        <f>ROUND(H131*ФОТ!$E$3,1)</f>
        <v>547</v>
      </c>
      <c r="J131" s="597">
        <f>ROUND(H131*ФОТ!$F$3,1)</f>
        <v>490.4</v>
      </c>
    </row>
    <row r="132" spans="1:11" ht="18" customHeight="1" x14ac:dyDescent="0.25">
      <c r="A132" s="517"/>
      <c r="B132" s="652"/>
      <c r="C132" s="633"/>
      <c r="D132" s="520"/>
      <c r="E132" s="510"/>
      <c r="F132" s="649"/>
      <c r="G132" s="648"/>
      <c r="H132" s="522"/>
      <c r="I132" s="650">
        <f>I130+I131</f>
        <v>1157.0999999999999</v>
      </c>
      <c r="J132" s="650">
        <f>J130+J131</f>
        <v>1037.4000000000001</v>
      </c>
    </row>
    <row r="133" spans="1:11" ht="11.45" customHeight="1" x14ac:dyDescent="0.2">
      <c r="A133" s="517"/>
      <c r="B133" s="652" t="s">
        <v>244</v>
      </c>
      <c r="C133" s="633"/>
      <c r="D133" s="520"/>
      <c r="E133" s="511"/>
      <c r="F133" s="649"/>
      <c r="G133" s="648"/>
      <c r="H133" s="522"/>
      <c r="I133" s="597"/>
      <c r="J133" s="597"/>
    </row>
    <row r="134" spans="1:11" ht="18" customHeight="1" x14ac:dyDescent="0.2">
      <c r="A134" s="517" t="s">
        <v>245</v>
      </c>
      <c r="B134" s="518" t="s">
        <v>246</v>
      </c>
      <c r="C134" s="633"/>
      <c r="D134" s="520"/>
      <c r="E134" s="511"/>
      <c r="F134" s="649"/>
      <c r="G134" s="648"/>
      <c r="H134" s="522"/>
      <c r="I134" s="597"/>
      <c r="J134" s="597"/>
    </row>
    <row r="135" spans="1:11" ht="11.45" customHeight="1" x14ac:dyDescent="0.2">
      <c r="A135" s="517"/>
      <c r="B135" s="518" t="s">
        <v>247</v>
      </c>
      <c r="C135" s="633" t="s">
        <v>248</v>
      </c>
      <c r="D135" s="520" t="s">
        <v>2525</v>
      </c>
      <c r="E135" s="510">
        <f>VLOOKUP(D135,ФОТ!$B$3:$C$105,2,FALSE)</f>
        <v>131.12</v>
      </c>
      <c r="F135" s="649">
        <v>1.1000000000000001</v>
      </c>
      <c r="G135" s="648">
        <f t="shared" ref="G135:G148" si="5">ROUND(E135*F135,2)</f>
        <v>144.22999999999999</v>
      </c>
      <c r="H135" s="522">
        <f>ROUND(G135*ФОТ!$D$3,2)</f>
        <v>384.23</v>
      </c>
      <c r="I135" s="597">
        <f>ROUND(H135*ФОТ!$E$3,1)</f>
        <v>557.1</v>
      </c>
      <c r="J135" s="597">
        <f>ROUND(H135*ФОТ!$F$3,1)</f>
        <v>499.5</v>
      </c>
    </row>
    <row r="136" spans="1:11" ht="16.5" customHeight="1" x14ac:dyDescent="0.2">
      <c r="A136" s="517"/>
      <c r="B136" s="655" t="s">
        <v>249</v>
      </c>
      <c r="C136" s="633" t="s">
        <v>2219</v>
      </c>
      <c r="D136" s="520" t="s">
        <v>2525</v>
      </c>
      <c r="E136" s="510">
        <f>VLOOKUP(D136,ФОТ!$B$3:$C$105,2,FALSE)</f>
        <v>131.12</v>
      </c>
      <c r="F136" s="649">
        <v>1.4</v>
      </c>
      <c r="G136" s="648">
        <f t="shared" si="5"/>
        <v>183.57</v>
      </c>
      <c r="H136" s="522">
        <f>ROUND(G136*ФОТ!$D$3,2)</f>
        <v>489.03</v>
      </c>
      <c r="I136" s="597">
        <f>ROUND(H136*ФОТ!$E$3,1)</f>
        <v>709.1</v>
      </c>
      <c r="J136" s="597">
        <f>ROUND(H136*ФОТ!$F$3,1)</f>
        <v>635.70000000000005</v>
      </c>
    </row>
    <row r="137" spans="1:11" ht="16.5" customHeight="1" x14ac:dyDescent="0.2">
      <c r="A137" s="517"/>
      <c r="B137" s="655" t="s">
        <v>250</v>
      </c>
      <c r="C137" s="633" t="s">
        <v>2219</v>
      </c>
      <c r="D137" s="520" t="s">
        <v>2525</v>
      </c>
      <c r="E137" s="510">
        <f>VLOOKUP(D137,ФОТ!$B$3:$C$105,2,FALSE)</f>
        <v>131.12</v>
      </c>
      <c r="F137" s="649">
        <v>1.9</v>
      </c>
      <c r="G137" s="648">
        <f t="shared" si="5"/>
        <v>249.13</v>
      </c>
      <c r="H137" s="522">
        <f>ROUND(G137*ФОТ!$D$3,2)</f>
        <v>663.68</v>
      </c>
      <c r="I137" s="597">
        <f>ROUND(H137*ФОТ!$E$3,1)</f>
        <v>962.3</v>
      </c>
      <c r="J137" s="597"/>
    </row>
    <row r="138" spans="1:11" ht="16.5" customHeight="1" x14ac:dyDescent="0.2">
      <c r="A138" s="517"/>
      <c r="B138" s="655" t="s">
        <v>251</v>
      </c>
      <c r="C138" s="633" t="s">
        <v>2219</v>
      </c>
      <c r="D138" s="520" t="s">
        <v>2525</v>
      </c>
      <c r="E138" s="510">
        <f>VLOOKUP(D138,ФОТ!$B$3:$C$105,2,FALSE)</f>
        <v>131.12</v>
      </c>
      <c r="F138" s="649">
        <v>2.5</v>
      </c>
      <c r="G138" s="648">
        <f t="shared" si="5"/>
        <v>327.8</v>
      </c>
      <c r="H138" s="522">
        <f>ROUND(G138*ФОТ!$D$3,2)</f>
        <v>873.26</v>
      </c>
      <c r="I138" s="597">
        <f>ROUND(H138*ФОТ!$E$3,1)</f>
        <v>1266.2</v>
      </c>
      <c r="J138" s="601"/>
    </row>
    <row r="139" spans="1:11" ht="16.5" customHeight="1" x14ac:dyDescent="0.2">
      <c r="A139" s="517"/>
      <c r="B139" s="655" t="s">
        <v>252</v>
      </c>
      <c r="C139" s="633" t="s">
        <v>2219</v>
      </c>
      <c r="D139" s="520" t="s">
        <v>2525</v>
      </c>
      <c r="E139" s="510">
        <f>VLOOKUP(D139,ФОТ!$B$3:$C$105,2,FALSE)</f>
        <v>131.12</v>
      </c>
      <c r="F139" s="649">
        <v>3.1</v>
      </c>
      <c r="G139" s="648">
        <f t="shared" si="5"/>
        <v>406.47</v>
      </c>
      <c r="H139" s="522">
        <f>ROUND(G139*ФОТ!$D$3,2)</f>
        <v>1082.8399999999999</v>
      </c>
      <c r="I139" s="597">
        <f>ROUND(H139*ФОТ!$E$3,1)</f>
        <v>1570.1</v>
      </c>
      <c r="J139" s="601"/>
    </row>
    <row r="140" spans="1:11" ht="16.5" customHeight="1" x14ac:dyDescent="0.2">
      <c r="A140" s="517"/>
      <c r="B140" s="518" t="s">
        <v>253</v>
      </c>
      <c r="C140" s="633" t="s">
        <v>2219</v>
      </c>
      <c r="D140" s="658" t="s">
        <v>2525</v>
      </c>
      <c r="E140" s="510">
        <f>VLOOKUP(D140,ФОТ!$B$3:$C$105,2,FALSE)</f>
        <v>131.12</v>
      </c>
      <c r="F140" s="649">
        <v>3.6</v>
      </c>
      <c r="G140" s="648">
        <f t="shared" si="5"/>
        <v>472.03</v>
      </c>
      <c r="H140" s="522">
        <f>ROUND(G140*ФОТ!$D$3,2)</f>
        <v>1257.49</v>
      </c>
      <c r="I140" s="597">
        <f>ROUND(H140*ФОТ!$E$3,1)</f>
        <v>1823.4</v>
      </c>
      <c r="J140" s="601"/>
    </row>
    <row r="141" spans="1:11" ht="16.5" customHeight="1" x14ac:dyDescent="0.2">
      <c r="A141" s="517" t="s">
        <v>254</v>
      </c>
      <c r="B141" s="518" t="s">
        <v>255</v>
      </c>
      <c r="C141" s="659" t="s">
        <v>256</v>
      </c>
      <c r="D141" s="658" t="s">
        <v>2524</v>
      </c>
      <c r="E141" s="510">
        <f>VLOOKUP(D141,ФОТ!$B$3:$C$105,2,FALSE)</f>
        <v>113.69</v>
      </c>
      <c r="F141" s="660">
        <v>0.5</v>
      </c>
      <c r="G141" s="648">
        <f t="shared" si="5"/>
        <v>56.85</v>
      </c>
      <c r="H141" s="522">
        <f>ROUND(G141*ФОТ!$D$3,2)</f>
        <v>151.44999999999999</v>
      </c>
      <c r="I141" s="597">
        <f>ROUND(H141*ФОТ!$E$3,1)</f>
        <v>219.6</v>
      </c>
      <c r="J141" s="597">
        <f>ROUND(H141*ФОТ!$F$3,1)</f>
        <v>196.9</v>
      </c>
    </row>
    <row r="142" spans="1:11" ht="11.25" customHeight="1" x14ac:dyDescent="0.2">
      <c r="A142" s="517"/>
      <c r="B142" s="518" t="s">
        <v>2224</v>
      </c>
      <c r="C142" s="659"/>
      <c r="D142" s="658"/>
      <c r="E142" s="536"/>
      <c r="F142" s="660"/>
      <c r="G142" s="661"/>
      <c r="H142" s="662"/>
      <c r="I142" s="621"/>
      <c r="J142" s="601"/>
    </row>
    <row r="143" spans="1:11" ht="16.5" customHeight="1" x14ac:dyDescent="0.2">
      <c r="A143" s="506" t="s">
        <v>3848</v>
      </c>
      <c r="B143" s="516" t="s">
        <v>3849</v>
      </c>
      <c r="C143" s="659" t="s">
        <v>3666</v>
      </c>
      <c r="D143" s="658" t="s">
        <v>3850</v>
      </c>
      <c r="E143" s="536">
        <f>ФОТ!C18</f>
        <v>175.63</v>
      </c>
      <c r="F143" s="660">
        <v>2.5</v>
      </c>
      <c r="G143" s="661">
        <f t="shared" si="5"/>
        <v>439.08</v>
      </c>
      <c r="H143" s="662">
        <f>ROUND(G143*ФОТ!$D$3,2)</f>
        <v>1169.71</v>
      </c>
      <c r="I143" s="621">
        <f>ROUND(H143*ФОТ!$E$3,1)</f>
        <v>1696.1</v>
      </c>
      <c r="J143" s="597">
        <f>ROUND(H143*ФОТ!$F$3,1)</f>
        <v>1520.6</v>
      </c>
      <c r="K143" s="34"/>
    </row>
    <row r="144" spans="1:11" ht="11.25" customHeight="1" x14ac:dyDescent="0.2">
      <c r="A144" s="506"/>
      <c r="B144" s="516"/>
      <c r="C144" s="659"/>
      <c r="D144" s="658" t="s">
        <v>2525</v>
      </c>
      <c r="E144" s="540">
        <f>VLOOKUP(D144,ФОТ!$B$3:$C$105,2,FALSE)</f>
        <v>131.12</v>
      </c>
      <c r="F144" s="660">
        <v>2.5</v>
      </c>
      <c r="G144" s="661">
        <f t="shared" si="5"/>
        <v>327.8</v>
      </c>
      <c r="H144" s="662">
        <f>ROUND(G144*ФОТ!$D$3,2)</f>
        <v>873.26</v>
      </c>
      <c r="I144" s="621">
        <f>ROUND(H144*ФОТ!$E$3,1)</f>
        <v>1266.2</v>
      </c>
      <c r="J144" s="597">
        <f>ROUND(H144*ФОТ!$F$3,1)</f>
        <v>1135.2</v>
      </c>
      <c r="K144" s="34"/>
    </row>
    <row r="145" spans="1:11" ht="11.25" customHeight="1" x14ac:dyDescent="0.2">
      <c r="A145" s="506"/>
      <c r="B145" s="516"/>
      <c r="C145" s="659"/>
      <c r="D145" s="658" t="s">
        <v>2525</v>
      </c>
      <c r="E145" s="540">
        <f>VLOOKUP(D145,ФОТ!$B$3:$C$105,2,FALSE)</f>
        <v>131.12</v>
      </c>
      <c r="F145" s="660">
        <v>2.5</v>
      </c>
      <c r="G145" s="661">
        <f t="shared" si="5"/>
        <v>327.8</v>
      </c>
      <c r="H145" s="662">
        <f>ROUND(G145*ФОТ!$D$3,2)</f>
        <v>873.26</v>
      </c>
      <c r="I145" s="621">
        <f>ROUND(H145*ФОТ!$E$3,1)</f>
        <v>1266.2</v>
      </c>
      <c r="J145" s="597">
        <f>ROUND(H145*ФОТ!$F$3,1)</f>
        <v>1135.2</v>
      </c>
      <c r="K145" s="34"/>
    </row>
    <row r="146" spans="1:11" ht="11.25" customHeight="1" x14ac:dyDescent="0.2">
      <c r="A146" s="506"/>
      <c r="B146" s="516"/>
      <c r="C146" s="659"/>
      <c r="D146" s="658"/>
      <c r="E146" s="536"/>
      <c r="F146" s="660"/>
      <c r="G146" s="661"/>
      <c r="H146" s="662"/>
      <c r="I146" s="663">
        <f>SUM(I143:I145)</f>
        <v>4228.5</v>
      </c>
      <c r="J146" s="664">
        <f>SUM(J143:J145)</f>
        <v>3791</v>
      </c>
      <c r="K146" s="34"/>
    </row>
    <row r="147" spans="1:11" ht="16.5" customHeight="1" x14ac:dyDescent="0.2">
      <c r="A147" s="506" t="s">
        <v>3851</v>
      </c>
      <c r="B147" s="516" t="s">
        <v>3852</v>
      </c>
      <c r="C147" s="659" t="s">
        <v>3666</v>
      </c>
      <c r="D147" s="658" t="s">
        <v>2525</v>
      </c>
      <c r="E147" s="540">
        <f>VLOOKUP(D147,ФОТ!$B$3:$C$105,2,FALSE)</f>
        <v>131.12</v>
      </c>
      <c r="F147" s="660">
        <v>2.1</v>
      </c>
      <c r="G147" s="661">
        <f t="shared" si="5"/>
        <v>275.35000000000002</v>
      </c>
      <c r="H147" s="662">
        <f>ROUND(G147*ФОТ!$D$3,2)</f>
        <v>733.53</v>
      </c>
      <c r="I147" s="621">
        <f>ROUND(H147*ФОТ!$E$3,1)</f>
        <v>1063.5999999999999</v>
      </c>
      <c r="J147" s="597">
        <f>ROUND(H147*ФОТ!$F$3,1)</f>
        <v>953.6</v>
      </c>
      <c r="K147" s="34"/>
    </row>
    <row r="148" spans="1:11" ht="12.75" customHeight="1" x14ac:dyDescent="0.2">
      <c r="A148" s="506"/>
      <c r="B148" s="516"/>
      <c r="C148" s="659"/>
      <c r="D148" s="658" t="s">
        <v>2525</v>
      </c>
      <c r="E148" s="540">
        <f>VLOOKUP(D148,ФОТ!$B$3:$C$105,2,FALSE)</f>
        <v>131.12</v>
      </c>
      <c r="F148" s="660">
        <v>2.1</v>
      </c>
      <c r="G148" s="661">
        <f t="shared" si="5"/>
        <v>275.35000000000002</v>
      </c>
      <c r="H148" s="662">
        <f>ROUND(G148*ФОТ!$D$3,2)</f>
        <v>733.53</v>
      </c>
      <c r="I148" s="621">
        <f>ROUND(H148*ФОТ!$E$3,1)</f>
        <v>1063.5999999999999</v>
      </c>
      <c r="J148" s="597">
        <f>ROUND(H148*ФОТ!$F$3,1)</f>
        <v>953.6</v>
      </c>
      <c r="K148" s="34"/>
    </row>
    <row r="149" spans="1:11" ht="11.25" customHeight="1" x14ac:dyDescent="0.2">
      <c r="A149" s="541"/>
      <c r="B149" s="542"/>
      <c r="C149" s="665"/>
      <c r="D149" s="666"/>
      <c r="E149" s="667"/>
      <c r="F149" s="668"/>
      <c r="G149" s="669"/>
      <c r="H149" s="670"/>
      <c r="I149" s="671">
        <f>SUM(I147:I148)</f>
        <v>2127.1999999999998</v>
      </c>
      <c r="J149" s="672">
        <f>SUM(J147:J148)</f>
        <v>1907.2</v>
      </c>
      <c r="K149" s="34"/>
    </row>
    <row r="150" spans="1:11" ht="27" customHeight="1" x14ac:dyDescent="0.2">
      <c r="A150" s="742" t="s">
        <v>257</v>
      </c>
      <c r="B150" s="743"/>
      <c r="C150" s="743"/>
      <c r="D150" s="743"/>
      <c r="E150" s="743"/>
      <c r="F150" s="743"/>
      <c r="G150" s="743"/>
      <c r="H150" s="743"/>
      <c r="I150" s="743"/>
      <c r="J150" s="744"/>
    </row>
    <row r="151" spans="1:11" x14ac:dyDescent="0.2">
      <c r="A151" s="673"/>
      <c r="B151" s="518" t="s">
        <v>258</v>
      </c>
      <c r="C151" s="518"/>
      <c r="D151" s="518"/>
      <c r="E151" s="516"/>
      <c r="F151" s="674"/>
      <c r="G151" s="656"/>
      <c r="H151" s="656"/>
      <c r="I151" s="656"/>
      <c r="J151" s="675"/>
    </row>
    <row r="152" spans="1:11" ht="12.75" customHeight="1" x14ac:dyDescent="0.2">
      <c r="A152" s="676"/>
      <c r="B152" s="677"/>
      <c r="C152" s="677"/>
      <c r="D152" s="677"/>
      <c r="E152" s="542"/>
      <c r="F152" s="678"/>
      <c r="G152" s="677"/>
      <c r="H152" s="677"/>
      <c r="I152" s="677"/>
      <c r="J152" s="636"/>
    </row>
    <row r="153" spans="1:11" ht="29.25" customHeight="1" x14ac:dyDescent="0.2">
      <c r="A153" s="679" t="s">
        <v>259</v>
      </c>
      <c r="B153" s="680"/>
      <c r="C153" s="680"/>
      <c r="D153" s="680"/>
      <c r="E153" s="533"/>
      <c r="F153" s="681"/>
      <c r="G153" s="680"/>
      <c r="H153" s="680"/>
      <c r="I153" s="680"/>
      <c r="J153" s="630"/>
    </row>
    <row r="154" spans="1:11" ht="16.5" customHeight="1" x14ac:dyDescent="0.2">
      <c r="A154" s="673"/>
      <c r="B154" s="518"/>
      <c r="C154" s="518"/>
      <c r="D154" s="518"/>
      <c r="E154" s="516"/>
      <c r="F154" s="674"/>
      <c r="G154" s="680"/>
      <c r="H154" s="680"/>
      <c r="I154" s="680"/>
      <c r="J154" s="630"/>
    </row>
    <row r="155" spans="1:11" x14ac:dyDescent="0.2">
      <c r="A155" s="643" t="s">
        <v>3835</v>
      </c>
      <c r="B155" s="624"/>
      <c r="C155" s="625" t="s">
        <v>3836</v>
      </c>
      <c r="D155" s="626" t="s">
        <v>3837</v>
      </c>
      <c r="E155" s="627" t="s">
        <v>484</v>
      </c>
      <c r="F155" s="682" t="s">
        <v>485</v>
      </c>
      <c r="G155" s="627" t="s">
        <v>486</v>
      </c>
      <c r="H155" s="629" t="s">
        <v>487</v>
      </c>
      <c r="I155" s="609" t="s">
        <v>488</v>
      </c>
      <c r="J155" s="610"/>
    </row>
    <row r="156" spans="1:11" x14ac:dyDescent="0.2">
      <c r="A156" s="644" t="s">
        <v>489</v>
      </c>
      <c r="B156" s="630"/>
      <c r="C156" s="631" t="s">
        <v>490</v>
      </c>
      <c r="D156" s="632" t="s">
        <v>491</v>
      </c>
      <c r="E156" s="522" t="s">
        <v>492</v>
      </c>
      <c r="F156" s="683" t="s">
        <v>493</v>
      </c>
      <c r="G156" s="522" t="s">
        <v>494</v>
      </c>
      <c r="H156" s="634" t="s">
        <v>495</v>
      </c>
      <c r="I156" s="595" t="s">
        <v>496</v>
      </c>
      <c r="J156" s="611" t="s">
        <v>497</v>
      </c>
    </row>
    <row r="157" spans="1:11" x14ac:dyDescent="0.2">
      <c r="A157" s="644"/>
      <c r="B157" s="630"/>
      <c r="C157" s="631"/>
      <c r="D157" s="632" t="s">
        <v>498</v>
      </c>
      <c r="E157" s="522" t="s">
        <v>499</v>
      </c>
      <c r="F157" s="683" t="s">
        <v>500</v>
      </c>
      <c r="G157" s="522" t="s">
        <v>501</v>
      </c>
      <c r="H157" s="634" t="s">
        <v>499</v>
      </c>
      <c r="I157" s="597" t="s">
        <v>1633</v>
      </c>
      <c r="J157" s="602" t="s">
        <v>1634</v>
      </c>
    </row>
    <row r="158" spans="1:11" x14ac:dyDescent="0.2">
      <c r="A158" s="645"/>
      <c r="B158" s="635"/>
      <c r="C158" s="636"/>
      <c r="D158" s="637"/>
      <c r="E158" s="638"/>
      <c r="F158" s="684" t="s">
        <v>1635</v>
      </c>
      <c r="G158" s="640" t="s">
        <v>499</v>
      </c>
      <c r="H158" s="641"/>
      <c r="I158" s="613" t="s">
        <v>1637</v>
      </c>
      <c r="J158" s="613" t="s">
        <v>1637</v>
      </c>
    </row>
    <row r="159" spans="1:11" ht="18" customHeight="1" x14ac:dyDescent="0.2">
      <c r="A159" s="517" t="s">
        <v>260</v>
      </c>
      <c r="B159" s="518" t="s">
        <v>261</v>
      </c>
      <c r="C159" s="685"/>
      <c r="D159" s="520"/>
      <c r="E159" s="508"/>
      <c r="F159" s="649"/>
      <c r="G159" s="648"/>
      <c r="H159" s="522"/>
      <c r="I159" s="597"/>
      <c r="J159" s="597"/>
    </row>
    <row r="160" spans="1:11" x14ac:dyDescent="0.2">
      <c r="A160" s="517"/>
      <c r="B160" s="518" t="s">
        <v>262</v>
      </c>
      <c r="C160" s="633" t="s">
        <v>263</v>
      </c>
      <c r="D160" s="520" t="s">
        <v>2530</v>
      </c>
      <c r="E160" s="510">
        <f>VLOOKUP(D160,ФОТ!$B$3:$C$105,2,FALSE)</f>
        <v>160.03</v>
      </c>
      <c r="F160" s="649">
        <v>0.28000000000000003</v>
      </c>
      <c r="G160" s="648">
        <f t="shared" ref="G160:G173" si="6">ROUND(E160*F160,2)</f>
        <v>44.81</v>
      </c>
      <c r="H160" s="522">
        <f>ROUND(G160*ФОТ!$D$3,2)</f>
        <v>119.37</v>
      </c>
      <c r="I160" s="597">
        <f>ROUND(H160*ФОТ!$E$3,1)</f>
        <v>173.1</v>
      </c>
      <c r="J160" s="597">
        <f>ROUND(H160*ФОТ!$F$3,1)</f>
        <v>155.19999999999999</v>
      </c>
    </row>
    <row r="161" spans="1:10" x14ac:dyDescent="0.2">
      <c r="A161" s="517"/>
      <c r="B161" s="518"/>
      <c r="C161" s="633"/>
      <c r="D161" s="520" t="s">
        <v>2525</v>
      </c>
      <c r="E161" s="510">
        <f>VLOOKUP(D161,ФОТ!$B$3:$C$105,2,FALSE)</f>
        <v>131.12</v>
      </c>
      <c r="F161" s="649">
        <v>0.28000000000000003</v>
      </c>
      <c r="G161" s="648">
        <f t="shared" si="6"/>
        <v>36.71</v>
      </c>
      <c r="H161" s="522">
        <f>ROUND(G161*ФОТ!$D$3,2)</f>
        <v>97.8</v>
      </c>
      <c r="I161" s="597">
        <f>ROUND(H161*ФОТ!$E$3,1)</f>
        <v>141.80000000000001</v>
      </c>
      <c r="J161" s="597">
        <f>ROUND(H161*ФОТ!$F$3,1)</f>
        <v>127.1</v>
      </c>
    </row>
    <row r="162" spans="1:10" ht="15" x14ac:dyDescent="0.25">
      <c r="A162" s="517"/>
      <c r="B162" s="518"/>
      <c r="C162" s="633"/>
      <c r="D162" s="520"/>
      <c r="E162" s="510"/>
      <c r="F162" s="649"/>
      <c r="G162" s="648"/>
      <c r="H162" s="522"/>
      <c r="I162" s="650">
        <f>I160+I161</f>
        <v>314.89999999999998</v>
      </c>
      <c r="J162" s="650">
        <f>J160+J161</f>
        <v>282.3</v>
      </c>
    </row>
    <row r="163" spans="1:10" ht="18" customHeight="1" x14ac:dyDescent="0.2">
      <c r="A163" s="517"/>
      <c r="B163" s="518" t="s">
        <v>2102</v>
      </c>
      <c r="C163" s="633" t="s">
        <v>2219</v>
      </c>
      <c r="D163" s="520" t="s">
        <v>2530</v>
      </c>
      <c r="E163" s="510">
        <f>VLOOKUP(D163,ФОТ!$B$3:$C$105,2,FALSE)</f>
        <v>160.03</v>
      </c>
      <c r="F163" s="649">
        <v>0.32</v>
      </c>
      <c r="G163" s="648">
        <f t="shared" si="6"/>
        <v>51.21</v>
      </c>
      <c r="H163" s="522">
        <f>ROUND(G163*ФОТ!$D$3,2)</f>
        <v>136.41999999999999</v>
      </c>
      <c r="I163" s="597">
        <f>ROUND(H163*ФОТ!$E$3,1)</f>
        <v>197.8</v>
      </c>
      <c r="J163" s="597">
        <f>ROUND(H163*ФОТ!$F$3,1)</f>
        <v>177.3</v>
      </c>
    </row>
    <row r="164" spans="1:10" ht="12.75" customHeight="1" x14ac:dyDescent="0.2">
      <c r="A164" s="517"/>
      <c r="B164" s="518"/>
      <c r="C164" s="633"/>
      <c r="D164" s="520" t="s">
        <v>2525</v>
      </c>
      <c r="E164" s="510">
        <f>VLOOKUP(D164,ФОТ!$B$3:$C$105,2,FALSE)</f>
        <v>131.12</v>
      </c>
      <c r="F164" s="649">
        <v>0.32</v>
      </c>
      <c r="G164" s="648">
        <f t="shared" si="6"/>
        <v>41.96</v>
      </c>
      <c r="H164" s="522">
        <f>ROUND(G164*ФОТ!$D$3,2)</f>
        <v>111.78</v>
      </c>
      <c r="I164" s="597">
        <f>ROUND(H164*ФОТ!$E$3,1)</f>
        <v>162.1</v>
      </c>
      <c r="J164" s="597">
        <f>ROUND(H164*ФОТ!$F$3,1)</f>
        <v>145.30000000000001</v>
      </c>
    </row>
    <row r="165" spans="1:10" ht="15" customHeight="1" x14ac:dyDescent="0.25">
      <c r="A165" s="517"/>
      <c r="B165" s="518"/>
      <c r="C165" s="633"/>
      <c r="D165" s="520"/>
      <c r="E165" s="510"/>
      <c r="F165" s="649"/>
      <c r="G165" s="648"/>
      <c r="H165" s="522"/>
      <c r="I165" s="650">
        <f>I163+I164</f>
        <v>359.9</v>
      </c>
      <c r="J165" s="650">
        <f>J163+J164</f>
        <v>322.60000000000002</v>
      </c>
    </row>
    <row r="166" spans="1:10" ht="18" customHeight="1" x14ac:dyDescent="0.2">
      <c r="A166" s="517"/>
      <c r="B166" s="518" t="s">
        <v>2103</v>
      </c>
      <c r="C166" s="633" t="s">
        <v>2219</v>
      </c>
      <c r="D166" s="520" t="s">
        <v>2530</v>
      </c>
      <c r="E166" s="510">
        <f>VLOOKUP(D166,ФОТ!$B$3:$C$105,2,FALSE)</f>
        <v>160.03</v>
      </c>
      <c r="F166" s="649">
        <v>0.38</v>
      </c>
      <c r="G166" s="648">
        <f t="shared" si="6"/>
        <v>60.81</v>
      </c>
      <c r="H166" s="522">
        <f>ROUND(G166*ФОТ!$D$3,2)</f>
        <v>162</v>
      </c>
      <c r="I166" s="597">
        <f>ROUND(H166*ФОТ!$E$3,1)</f>
        <v>234.9</v>
      </c>
      <c r="J166" s="597">
        <f>ROUND(H166*ФОТ!$F$3,1)</f>
        <v>210.6</v>
      </c>
    </row>
    <row r="167" spans="1:10" ht="12.75" customHeight="1" x14ac:dyDescent="0.2">
      <c r="A167" s="517"/>
      <c r="B167" s="518"/>
      <c r="C167" s="633"/>
      <c r="D167" s="520" t="s">
        <v>2525</v>
      </c>
      <c r="E167" s="510">
        <f>VLOOKUP(D167,ФОТ!$B$3:$C$105,2,FALSE)</f>
        <v>131.12</v>
      </c>
      <c r="F167" s="649">
        <v>0.38</v>
      </c>
      <c r="G167" s="648">
        <f t="shared" si="6"/>
        <v>49.83</v>
      </c>
      <c r="H167" s="522">
        <f>ROUND(G167*ФОТ!$D$3,2)</f>
        <v>132.75</v>
      </c>
      <c r="I167" s="597">
        <f>ROUND(H167*ФОТ!$E$3,1)</f>
        <v>192.5</v>
      </c>
      <c r="J167" s="597">
        <f>ROUND(H167*ФОТ!$F$3,1)</f>
        <v>172.6</v>
      </c>
    </row>
    <row r="168" spans="1:10" ht="13.5" customHeight="1" x14ac:dyDescent="0.25">
      <c r="A168" s="517"/>
      <c r="B168" s="518"/>
      <c r="C168" s="633"/>
      <c r="D168" s="520"/>
      <c r="E168" s="510"/>
      <c r="F168" s="649"/>
      <c r="G168" s="648"/>
      <c r="H168" s="522"/>
      <c r="I168" s="650">
        <f>I166+I167</f>
        <v>427.4</v>
      </c>
      <c r="J168" s="650">
        <f>J166+J167</f>
        <v>383.2</v>
      </c>
    </row>
    <row r="169" spans="1:10" ht="18" customHeight="1" x14ac:dyDescent="0.2">
      <c r="A169" s="517"/>
      <c r="B169" s="518" t="s">
        <v>2104</v>
      </c>
      <c r="C169" s="633" t="s">
        <v>2219</v>
      </c>
      <c r="D169" s="520" t="s">
        <v>2530</v>
      </c>
      <c r="E169" s="510">
        <f>VLOOKUP(D169,ФОТ!$B$3:$C$105,2,FALSE)</f>
        <v>160.03</v>
      </c>
      <c r="F169" s="649">
        <v>0.48</v>
      </c>
      <c r="G169" s="648">
        <f t="shared" si="6"/>
        <v>76.81</v>
      </c>
      <c r="H169" s="522">
        <f>ROUND(G169*ФОТ!$D$3,2)</f>
        <v>204.62</v>
      </c>
      <c r="I169" s="597">
        <f>ROUND(H169*ФОТ!$E$3,1)</f>
        <v>296.7</v>
      </c>
      <c r="J169" s="686"/>
    </row>
    <row r="170" spans="1:10" x14ac:dyDescent="0.2">
      <c r="A170" s="517"/>
      <c r="B170" s="518"/>
      <c r="C170" s="633"/>
      <c r="D170" s="520" t="s">
        <v>2525</v>
      </c>
      <c r="E170" s="510">
        <f>VLOOKUP(D170,ФОТ!$B$3:$C$105,2,FALSE)</f>
        <v>131.12</v>
      </c>
      <c r="F170" s="649">
        <v>0.96</v>
      </c>
      <c r="G170" s="648">
        <f t="shared" si="6"/>
        <v>125.88</v>
      </c>
      <c r="H170" s="522">
        <f>ROUND(G170*ФОТ!$D$3,2)</f>
        <v>335.34</v>
      </c>
      <c r="I170" s="597">
        <f>ROUND(H170*ФОТ!$E$3,1)</f>
        <v>486.2</v>
      </c>
      <c r="J170" s="686"/>
    </row>
    <row r="171" spans="1:10" ht="15" x14ac:dyDescent="0.25">
      <c r="A171" s="517"/>
      <c r="B171" s="518"/>
      <c r="C171" s="633"/>
      <c r="D171" s="520"/>
      <c r="E171" s="510"/>
      <c r="F171" s="649"/>
      <c r="G171" s="648"/>
      <c r="H171" s="522"/>
      <c r="I171" s="650">
        <f>I169+I170</f>
        <v>782.9</v>
      </c>
      <c r="J171" s="650">
        <f>J169+J170</f>
        <v>0</v>
      </c>
    </row>
    <row r="172" spans="1:10" ht="18" customHeight="1" x14ac:dyDescent="0.2">
      <c r="A172" s="517"/>
      <c r="B172" s="518" t="s">
        <v>2105</v>
      </c>
      <c r="C172" s="633"/>
      <c r="D172" s="520" t="s">
        <v>2530</v>
      </c>
      <c r="E172" s="510">
        <f>VLOOKUP(D172,ФОТ!$B$3:$C$105,2,FALSE)</f>
        <v>160.03</v>
      </c>
      <c r="F172" s="649">
        <v>0.6</v>
      </c>
      <c r="G172" s="648">
        <f t="shared" si="6"/>
        <v>96.02</v>
      </c>
      <c r="H172" s="522">
        <f>ROUND(G172*ФОТ!$D$3,2)</f>
        <v>255.8</v>
      </c>
      <c r="I172" s="597">
        <f>ROUND(H172*ФОТ!$E$3,1)</f>
        <v>370.9</v>
      </c>
      <c r="J172" s="686"/>
    </row>
    <row r="173" spans="1:10" x14ac:dyDescent="0.2">
      <c r="A173" s="517"/>
      <c r="B173" s="518"/>
      <c r="C173" s="633"/>
      <c r="D173" s="520" t="s">
        <v>2525</v>
      </c>
      <c r="E173" s="510">
        <f>VLOOKUP(D173,ФОТ!$B$3:$C$105,2,FALSE)</f>
        <v>131.12</v>
      </c>
      <c r="F173" s="649">
        <v>1.2</v>
      </c>
      <c r="G173" s="648">
        <f t="shared" si="6"/>
        <v>157.34</v>
      </c>
      <c r="H173" s="522">
        <f>ROUND(G173*ФОТ!$D$3,2)</f>
        <v>419.15</v>
      </c>
      <c r="I173" s="597">
        <f>ROUND(H173*ФОТ!$E$3,1)</f>
        <v>607.79999999999995</v>
      </c>
      <c r="J173" s="686"/>
    </row>
    <row r="174" spans="1:10" ht="15" x14ac:dyDescent="0.25">
      <c r="A174" s="517"/>
      <c r="B174" s="518"/>
      <c r="C174" s="633"/>
      <c r="D174" s="520"/>
      <c r="E174" s="510"/>
      <c r="F174" s="649"/>
      <c r="G174" s="648"/>
      <c r="H174" s="522"/>
      <c r="I174" s="650">
        <f>I172+I173</f>
        <v>978.7</v>
      </c>
      <c r="J174" s="650">
        <f>J172+J173</f>
        <v>0</v>
      </c>
    </row>
    <row r="175" spans="1:10" ht="18" customHeight="1" x14ac:dyDescent="0.2">
      <c r="A175" s="517" t="s">
        <v>2106</v>
      </c>
      <c r="B175" s="518" t="s">
        <v>2107</v>
      </c>
      <c r="C175" s="633"/>
      <c r="D175" s="520"/>
      <c r="E175" s="508"/>
      <c r="F175" s="649"/>
      <c r="G175" s="648"/>
      <c r="H175" s="687"/>
      <c r="I175" s="686"/>
      <c r="J175" s="686"/>
    </row>
    <row r="176" spans="1:10" x14ac:dyDescent="0.2">
      <c r="A176" s="517"/>
      <c r="B176" s="518" t="s">
        <v>2108</v>
      </c>
      <c r="C176" s="633" t="s">
        <v>2109</v>
      </c>
      <c r="D176" s="520" t="s">
        <v>2530</v>
      </c>
      <c r="E176" s="510">
        <f>VLOOKUP(D176,ФОТ!$B$3:$C$105,2,FALSE)</f>
        <v>160.03</v>
      </c>
      <c r="F176" s="649">
        <v>0.18</v>
      </c>
      <c r="G176" s="648">
        <f t="shared" ref="G176:G195" si="7">ROUND(E176*F176,2)</f>
        <v>28.81</v>
      </c>
      <c r="H176" s="522">
        <f>ROUND(G176*ФОТ!$D$3,2)</f>
        <v>76.75</v>
      </c>
      <c r="I176" s="597">
        <f>ROUND(H176*ФОТ!$E$3,1)</f>
        <v>111.3</v>
      </c>
      <c r="J176" s="597">
        <f>ROUND(H176*ФОТ!$F$3,1)</f>
        <v>99.8</v>
      </c>
    </row>
    <row r="177" spans="1:10" ht="11.25" customHeight="1" x14ac:dyDescent="0.2">
      <c r="A177" s="517"/>
      <c r="B177" s="688"/>
      <c r="C177" s="633"/>
      <c r="D177" s="520" t="s">
        <v>2525</v>
      </c>
      <c r="E177" s="510">
        <f>VLOOKUP(D177,ФОТ!$B$3:$C$105,2,FALSE)</f>
        <v>131.12</v>
      </c>
      <c r="F177" s="649">
        <v>0.18</v>
      </c>
      <c r="G177" s="648">
        <f t="shared" si="7"/>
        <v>23.6</v>
      </c>
      <c r="H177" s="522">
        <f>ROUND(G177*ФОТ!$D$3,2)</f>
        <v>62.87</v>
      </c>
      <c r="I177" s="597">
        <f>ROUND(H177*ФОТ!$E$3,1)</f>
        <v>91.2</v>
      </c>
      <c r="J177" s="597">
        <f>ROUND(H177*ФОТ!$F$3,1)</f>
        <v>81.7</v>
      </c>
    </row>
    <row r="178" spans="1:10" ht="21" customHeight="1" x14ac:dyDescent="0.25">
      <c r="A178" s="517"/>
      <c r="B178" s="688"/>
      <c r="C178" s="633"/>
      <c r="D178" s="520"/>
      <c r="E178" s="510"/>
      <c r="F178" s="649"/>
      <c r="G178" s="648"/>
      <c r="H178" s="522"/>
      <c r="I178" s="650">
        <f>I176+I177</f>
        <v>202.5</v>
      </c>
      <c r="J178" s="650">
        <f>J176+J177</f>
        <v>181.5</v>
      </c>
    </row>
    <row r="179" spans="1:10" ht="18" customHeight="1" x14ac:dyDescent="0.2">
      <c r="A179" s="517"/>
      <c r="B179" s="525" t="s">
        <v>2110</v>
      </c>
      <c r="C179" s="633" t="s">
        <v>2219</v>
      </c>
      <c r="D179" s="520" t="s">
        <v>2530</v>
      </c>
      <c r="E179" s="510">
        <f>VLOOKUP(D179,ФОТ!$B$3:$C$105,2,FALSE)</f>
        <v>160.03</v>
      </c>
      <c r="F179" s="649">
        <v>0.22</v>
      </c>
      <c r="G179" s="648">
        <f t="shared" si="7"/>
        <v>35.21</v>
      </c>
      <c r="H179" s="522">
        <f>ROUND(G179*ФОТ!$D$3,2)</f>
        <v>93.8</v>
      </c>
      <c r="I179" s="597">
        <f>ROUND(H179*ФОТ!$E$3,1)</f>
        <v>136</v>
      </c>
      <c r="J179" s="597">
        <f>ROUND(H179*ФОТ!$F$3,1)</f>
        <v>121.9</v>
      </c>
    </row>
    <row r="180" spans="1:10" x14ac:dyDescent="0.2">
      <c r="A180" s="517"/>
      <c r="B180" s="525"/>
      <c r="C180" s="633"/>
      <c r="D180" s="520" t="s">
        <v>2525</v>
      </c>
      <c r="E180" s="510">
        <f>VLOOKUP(D180,ФОТ!$B$3:$C$105,2,FALSE)</f>
        <v>131.12</v>
      </c>
      <c r="F180" s="649">
        <v>0.22</v>
      </c>
      <c r="G180" s="648">
        <f t="shared" si="7"/>
        <v>28.85</v>
      </c>
      <c r="H180" s="522">
        <f>ROUND(G180*ФОТ!$D$3,2)</f>
        <v>76.86</v>
      </c>
      <c r="I180" s="597">
        <f>ROUND(H180*ФОТ!$E$3,1)</f>
        <v>111.4</v>
      </c>
      <c r="J180" s="597">
        <f>ROUND(H180*ФОТ!$F$3,1)</f>
        <v>99.9</v>
      </c>
    </row>
    <row r="181" spans="1:10" ht="18.75" customHeight="1" x14ac:dyDescent="0.25">
      <c r="A181" s="517"/>
      <c r="B181" s="525"/>
      <c r="C181" s="633"/>
      <c r="D181" s="520"/>
      <c r="E181" s="510"/>
      <c r="F181" s="649"/>
      <c r="G181" s="648"/>
      <c r="H181" s="522"/>
      <c r="I181" s="650">
        <f>I179+I180</f>
        <v>247.4</v>
      </c>
      <c r="J181" s="650">
        <f>J179+J180</f>
        <v>221.8</v>
      </c>
    </row>
    <row r="182" spans="1:10" ht="18" customHeight="1" x14ac:dyDescent="0.2">
      <c r="A182" s="517"/>
      <c r="B182" s="525" t="s">
        <v>2102</v>
      </c>
      <c r="C182" s="633" t="s">
        <v>2219</v>
      </c>
      <c r="D182" s="520" t="s">
        <v>2530</v>
      </c>
      <c r="E182" s="510">
        <f>VLOOKUP(D182,ФОТ!$B$3:$C$105,2,FALSE)</f>
        <v>160.03</v>
      </c>
      <c r="F182" s="649">
        <v>0.26</v>
      </c>
      <c r="G182" s="648">
        <f t="shared" si="7"/>
        <v>41.61</v>
      </c>
      <c r="H182" s="522">
        <f>ROUND(G182*ФОТ!$D$3,2)</f>
        <v>110.85</v>
      </c>
      <c r="I182" s="597">
        <f>ROUND(H182*ФОТ!$E$3,1)</f>
        <v>160.69999999999999</v>
      </c>
      <c r="J182" s="597">
        <f>ROUND(H182*ФОТ!$F$3,1)</f>
        <v>144.1</v>
      </c>
    </row>
    <row r="183" spans="1:10" x14ac:dyDescent="0.2">
      <c r="A183" s="517"/>
      <c r="B183" s="525"/>
      <c r="C183" s="633"/>
      <c r="D183" s="520" t="s">
        <v>2525</v>
      </c>
      <c r="E183" s="510">
        <f>VLOOKUP(D183,ФОТ!$B$3:$C$105,2,FALSE)</f>
        <v>131.12</v>
      </c>
      <c r="F183" s="649">
        <v>0.26</v>
      </c>
      <c r="G183" s="648">
        <f t="shared" si="7"/>
        <v>34.090000000000003</v>
      </c>
      <c r="H183" s="522">
        <f>ROUND(G183*ФОТ!$D$3,2)</f>
        <v>90.82</v>
      </c>
      <c r="I183" s="597">
        <f>ROUND(H183*ФОТ!$E$3,1)</f>
        <v>131.69999999999999</v>
      </c>
      <c r="J183" s="597">
        <f>ROUND(H183*ФОТ!$F$3,1)</f>
        <v>118.1</v>
      </c>
    </row>
    <row r="184" spans="1:10" ht="19.5" customHeight="1" x14ac:dyDescent="0.25">
      <c r="A184" s="517"/>
      <c r="B184" s="525"/>
      <c r="C184" s="633"/>
      <c r="D184" s="520"/>
      <c r="E184" s="510"/>
      <c r="F184" s="649"/>
      <c r="G184" s="648"/>
      <c r="H184" s="522"/>
      <c r="I184" s="650">
        <f>I182+I183</f>
        <v>292.39999999999998</v>
      </c>
      <c r="J184" s="650">
        <f>J182+J183</f>
        <v>262.2</v>
      </c>
    </row>
    <row r="185" spans="1:10" ht="18" customHeight="1" x14ac:dyDescent="0.2">
      <c r="A185" s="517"/>
      <c r="B185" s="525" t="s">
        <v>2103</v>
      </c>
      <c r="C185" s="633" t="s">
        <v>2219</v>
      </c>
      <c r="D185" s="520" t="s">
        <v>2530</v>
      </c>
      <c r="E185" s="510">
        <f>VLOOKUP(D185,ФОТ!$B$3:$C$105,2,FALSE)</f>
        <v>160.03</v>
      </c>
      <c r="F185" s="649">
        <v>0.31</v>
      </c>
      <c r="G185" s="648">
        <f t="shared" si="7"/>
        <v>49.61</v>
      </c>
      <c r="H185" s="522">
        <f>ROUND(G185*ФОТ!$D$3,2)</f>
        <v>132.16</v>
      </c>
      <c r="I185" s="597">
        <f>ROUND(H185*ФОТ!$E$3,1)</f>
        <v>191.6</v>
      </c>
      <c r="J185" s="597">
        <f>ROUND(H185*ФОТ!$F$3,1)</f>
        <v>171.8</v>
      </c>
    </row>
    <row r="186" spans="1:10" x14ac:dyDescent="0.2">
      <c r="A186" s="517"/>
      <c r="B186" s="525"/>
      <c r="C186" s="633"/>
      <c r="D186" s="520" t="s">
        <v>2525</v>
      </c>
      <c r="E186" s="510">
        <f>VLOOKUP(D186,ФОТ!$B$3:$C$105,2,FALSE)</f>
        <v>131.12</v>
      </c>
      <c r="F186" s="649">
        <v>0.31</v>
      </c>
      <c r="G186" s="648">
        <f t="shared" si="7"/>
        <v>40.65</v>
      </c>
      <c r="H186" s="522">
        <f>ROUND(G186*ФОТ!$D$3,2)</f>
        <v>108.29</v>
      </c>
      <c r="I186" s="597">
        <f>ROUND(H186*ФОТ!$E$3,1)</f>
        <v>157</v>
      </c>
      <c r="J186" s="597">
        <f>ROUND(H186*ФОТ!$F$3,1)</f>
        <v>140.80000000000001</v>
      </c>
    </row>
    <row r="187" spans="1:10" ht="18" customHeight="1" x14ac:dyDescent="0.25">
      <c r="A187" s="517"/>
      <c r="B187" s="525"/>
      <c r="C187" s="633"/>
      <c r="D187" s="520"/>
      <c r="E187" s="510"/>
      <c r="F187" s="649"/>
      <c r="G187" s="648"/>
      <c r="H187" s="522"/>
      <c r="I187" s="650">
        <f>I185+I186</f>
        <v>348.6</v>
      </c>
      <c r="J187" s="650">
        <f>J185+J186</f>
        <v>312.60000000000002</v>
      </c>
    </row>
    <row r="188" spans="1:10" ht="18" customHeight="1" x14ac:dyDescent="0.2">
      <c r="A188" s="517"/>
      <c r="B188" s="525" t="s">
        <v>2104</v>
      </c>
      <c r="C188" s="633" t="s">
        <v>2219</v>
      </c>
      <c r="D188" s="520" t="s">
        <v>2530</v>
      </c>
      <c r="E188" s="510">
        <f>VLOOKUP(D188,ФОТ!$B$3:$C$105,2,FALSE)</f>
        <v>160.03</v>
      </c>
      <c r="F188" s="649">
        <v>0.36</v>
      </c>
      <c r="G188" s="648">
        <f t="shared" si="7"/>
        <v>57.61</v>
      </c>
      <c r="H188" s="522">
        <f>ROUND(G188*ФОТ!$D$3,2)</f>
        <v>153.47</v>
      </c>
      <c r="I188" s="597">
        <f>ROUND(H188*ФОТ!$E$3,1)</f>
        <v>222.5</v>
      </c>
      <c r="J188" s="689"/>
    </row>
    <row r="189" spans="1:10" ht="11.25" customHeight="1" x14ac:dyDescent="0.2">
      <c r="A189" s="517"/>
      <c r="B189" s="525"/>
      <c r="C189" s="633"/>
      <c r="D189" s="520" t="s">
        <v>2525</v>
      </c>
      <c r="E189" s="510">
        <f>VLOOKUP(D189,ФОТ!$B$3:$C$105,2,FALSE)</f>
        <v>131.12</v>
      </c>
      <c r="F189" s="649">
        <v>0.72</v>
      </c>
      <c r="G189" s="648">
        <f t="shared" si="7"/>
        <v>94.41</v>
      </c>
      <c r="H189" s="522">
        <f>ROUND(G189*ФОТ!$D$3,2)</f>
        <v>251.51</v>
      </c>
      <c r="I189" s="597">
        <f>ROUND(H189*ФОТ!$E$3,1)</f>
        <v>364.7</v>
      </c>
      <c r="J189" s="689"/>
    </row>
    <row r="190" spans="1:10" ht="15" customHeight="1" x14ac:dyDescent="0.25">
      <c r="A190" s="517"/>
      <c r="B190" s="525"/>
      <c r="C190" s="633"/>
      <c r="D190" s="520"/>
      <c r="E190" s="510"/>
      <c r="F190" s="649"/>
      <c r="G190" s="648"/>
      <c r="H190" s="522"/>
      <c r="I190" s="650">
        <f>I188+I189</f>
        <v>587.20000000000005</v>
      </c>
      <c r="J190" s="650">
        <f>J188+J189</f>
        <v>0</v>
      </c>
    </row>
    <row r="191" spans="1:10" ht="18" customHeight="1" x14ac:dyDescent="0.2">
      <c r="A191" s="517"/>
      <c r="B191" s="525" t="s">
        <v>2105</v>
      </c>
      <c r="C191" s="633" t="s">
        <v>2219</v>
      </c>
      <c r="D191" s="520" t="s">
        <v>2530</v>
      </c>
      <c r="E191" s="510">
        <f>VLOOKUP(D191,ФОТ!$B$3:$C$105,2,FALSE)</f>
        <v>160.03</v>
      </c>
      <c r="F191" s="649">
        <v>0.42</v>
      </c>
      <c r="G191" s="648">
        <f t="shared" si="7"/>
        <v>67.209999999999994</v>
      </c>
      <c r="H191" s="522">
        <f>ROUND(G191*ФОТ!$D$3,2)</f>
        <v>179.05</v>
      </c>
      <c r="I191" s="597">
        <f>ROUND(H191*ФОТ!$E$3,1)</f>
        <v>259.60000000000002</v>
      </c>
      <c r="J191" s="689"/>
    </row>
    <row r="192" spans="1:10" ht="11.25" customHeight="1" x14ac:dyDescent="0.2">
      <c r="A192" s="517"/>
      <c r="B192" s="518"/>
      <c r="C192" s="633"/>
      <c r="D192" s="520" t="s">
        <v>2525</v>
      </c>
      <c r="E192" s="510">
        <f>VLOOKUP(D192,ФОТ!$B$3:$C$105,2,FALSE)</f>
        <v>131.12</v>
      </c>
      <c r="F192" s="649">
        <v>0.84</v>
      </c>
      <c r="G192" s="648">
        <f t="shared" si="7"/>
        <v>110.14</v>
      </c>
      <c r="H192" s="522">
        <f>ROUND(G192*ФОТ!$D$3,2)</f>
        <v>293.41000000000003</v>
      </c>
      <c r="I192" s="597">
        <f>ROUND(H192*ФОТ!$E$3,1)</f>
        <v>425.4</v>
      </c>
      <c r="J192" s="689"/>
    </row>
    <row r="193" spans="1:10" ht="20.25" customHeight="1" x14ac:dyDescent="0.25">
      <c r="A193" s="517"/>
      <c r="B193" s="518"/>
      <c r="C193" s="633"/>
      <c r="D193" s="520"/>
      <c r="E193" s="510"/>
      <c r="F193" s="649"/>
      <c r="G193" s="648"/>
      <c r="H193" s="522"/>
      <c r="I193" s="650">
        <f>I191+I192</f>
        <v>685</v>
      </c>
      <c r="J193" s="650">
        <f>J191+J192</f>
        <v>0</v>
      </c>
    </row>
    <row r="194" spans="1:10" ht="18" customHeight="1" x14ac:dyDescent="0.2">
      <c r="A194" s="517" t="s">
        <v>2676</v>
      </c>
      <c r="B194" s="518" t="s">
        <v>2677</v>
      </c>
      <c r="C194" s="633" t="s">
        <v>2109</v>
      </c>
      <c r="D194" s="520" t="s">
        <v>2530</v>
      </c>
      <c r="E194" s="510">
        <f>VLOOKUP(D194,ФОТ!$B$3:$C$105,2,FALSE)</f>
        <v>160.03</v>
      </c>
      <c r="F194" s="649">
        <v>0.2</v>
      </c>
      <c r="G194" s="648">
        <f t="shared" si="7"/>
        <v>32.01</v>
      </c>
      <c r="H194" s="522">
        <f>ROUND(G194*ФОТ!$D$3,2)</f>
        <v>85.27</v>
      </c>
      <c r="I194" s="597">
        <f>ROUND(H194*ФОТ!$E$3,1)</f>
        <v>123.6</v>
      </c>
      <c r="J194" s="597">
        <f>ROUND(H194*ФОТ!$F$3,1)</f>
        <v>110.9</v>
      </c>
    </row>
    <row r="195" spans="1:10" ht="12.75" customHeight="1" x14ac:dyDescent="0.2">
      <c r="A195" s="517"/>
      <c r="B195" s="518" t="s">
        <v>2678</v>
      </c>
      <c r="C195" s="633"/>
      <c r="D195" s="520" t="s">
        <v>2525</v>
      </c>
      <c r="E195" s="510">
        <f>VLOOKUP(D195,ФОТ!$B$3:$C$105,2,FALSE)</f>
        <v>131.12</v>
      </c>
      <c r="F195" s="649">
        <v>0.2</v>
      </c>
      <c r="G195" s="648">
        <f t="shared" si="7"/>
        <v>26.22</v>
      </c>
      <c r="H195" s="522">
        <f>ROUND(G195*ФОТ!$D$3,2)</f>
        <v>69.849999999999994</v>
      </c>
      <c r="I195" s="597">
        <f>ROUND(H195*ФОТ!$E$3,1)</f>
        <v>101.3</v>
      </c>
      <c r="J195" s="597">
        <f>ROUND(H195*ФОТ!$F$3,1)</f>
        <v>90.8</v>
      </c>
    </row>
    <row r="196" spans="1:10" ht="18" customHeight="1" x14ac:dyDescent="0.25">
      <c r="A196" s="517"/>
      <c r="B196" s="518"/>
      <c r="C196" s="633"/>
      <c r="D196" s="520"/>
      <c r="E196" s="510"/>
      <c r="F196" s="649"/>
      <c r="G196" s="648"/>
      <c r="H196" s="522"/>
      <c r="I196" s="650">
        <f>I194+I195</f>
        <v>224.9</v>
      </c>
      <c r="J196" s="650">
        <f>J194+J195</f>
        <v>201.7</v>
      </c>
    </row>
    <row r="197" spans="1:10" ht="11.25" customHeight="1" x14ac:dyDescent="0.2">
      <c r="A197" s="517"/>
      <c r="B197" s="518"/>
      <c r="C197" s="633"/>
      <c r="D197" s="520"/>
      <c r="E197" s="508"/>
      <c r="F197" s="649"/>
      <c r="G197" s="648"/>
      <c r="H197" s="687"/>
      <c r="I197" s="686"/>
      <c r="J197" s="689"/>
    </row>
    <row r="198" spans="1:10" ht="15.75" customHeight="1" x14ac:dyDescent="0.2">
      <c r="A198" s="517" t="s">
        <v>2679</v>
      </c>
      <c r="B198" s="518" t="s">
        <v>276</v>
      </c>
      <c r="C198" s="633" t="s">
        <v>277</v>
      </c>
      <c r="D198" s="520" t="s">
        <v>2530</v>
      </c>
      <c r="E198" s="510">
        <f>VLOOKUP(D198,ФОТ!$B$3:$C$105,2,FALSE)</f>
        <v>160.03</v>
      </c>
      <c r="F198" s="649">
        <v>0.5</v>
      </c>
      <c r="G198" s="648">
        <f>ROUND(E198*F198,2)</f>
        <v>80.02</v>
      </c>
      <c r="H198" s="522">
        <f>ROUND(G198*ФОТ!$D$3,2)</f>
        <v>213.17</v>
      </c>
      <c r="I198" s="597">
        <f>ROUND(H198*ФОТ!$E$3,1)</f>
        <v>309.10000000000002</v>
      </c>
      <c r="J198" s="597">
        <f>ROUND(H198*ФОТ!$F$3,1)</f>
        <v>277.10000000000002</v>
      </c>
    </row>
    <row r="199" spans="1:10" ht="18" customHeight="1" x14ac:dyDescent="0.2">
      <c r="A199" s="517"/>
      <c r="B199" s="651" t="s">
        <v>278</v>
      </c>
      <c r="C199" s="633" t="s">
        <v>2219</v>
      </c>
      <c r="D199" s="520" t="s">
        <v>2530</v>
      </c>
      <c r="E199" s="510">
        <f>VLOOKUP(D199,ФОТ!$B$3:$C$105,2,FALSE)</f>
        <v>160.03</v>
      </c>
      <c r="F199" s="649">
        <v>0.9</v>
      </c>
      <c r="G199" s="648">
        <f>ROUND(E199*F199,2)</f>
        <v>144.03</v>
      </c>
      <c r="H199" s="522">
        <f>ROUND(G199*ФОТ!$D$3,2)</f>
        <v>383.7</v>
      </c>
      <c r="I199" s="597">
        <f>ROUND(H199*ФОТ!$E$3,1)</f>
        <v>556.4</v>
      </c>
      <c r="J199" s="597">
        <f>ROUND(H199*ФОТ!$F$3,1)</f>
        <v>498.8</v>
      </c>
    </row>
    <row r="200" spans="1:10" ht="18" customHeight="1" x14ac:dyDescent="0.2">
      <c r="A200" s="517"/>
      <c r="B200" s="525" t="s">
        <v>279</v>
      </c>
      <c r="C200" s="633" t="s">
        <v>2219</v>
      </c>
      <c r="D200" s="520" t="s">
        <v>2530</v>
      </c>
      <c r="E200" s="510">
        <f>VLOOKUP(D200,ФОТ!$B$3:$C$105,2,FALSE)</f>
        <v>160.03</v>
      </c>
      <c r="F200" s="649">
        <v>1.3</v>
      </c>
      <c r="G200" s="648">
        <f>ROUND(E200*F200,2)</f>
        <v>208.04</v>
      </c>
      <c r="H200" s="522">
        <f>ROUND(G200*ФОТ!$D$3,2)</f>
        <v>554.22</v>
      </c>
      <c r="I200" s="597">
        <f>ROUND(H200*ФОТ!$E$3,1)</f>
        <v>803.6</v>
      </c>
      <c r="J200" s="597">
        <f>ROUND(H200*ФОТ!$F$3,1)</f>
        <v>720.5</v>
      </c>
    </row>
    <row r="201" spans="1:10" ht="18" customHeight="1" x14ac:dyDescent="0.2">
      <c r="A201" s="517"/>
      <c r="B201" s="525" t="s">
        <v>280</v>
      </c>
      <c r="C201" s="633" t="s">
        <v>2219</v>
      </c>
      <c r="D201" s="520" t="s">
        <v>2530</v>
      </c>
      <c r="E201" s="510">
        <f>VLOOKUP(D201,ФОТ!$B$3:$C$105,2,FALSE)</f>
        <v>160.03</v>
      </c>
      <c r="F201" s="649">
        <v>2</v>
      </c>
      <c r="G201" s="648">
        <f>ROUND(E201*F201,2)</f>
        <v>320.06</v>
      </c>
      <c r="H201" s="522">
        <f>ROUND(G201*ФОТ!$D$3,2)</f>
        <v>852.64</v>
      </c>
      <c r="I201" s="597">
        <f>ROUND(H201*ФОТ!$E$3,1)</f>
        <v>1236.3</v>
      </c>
      <c r="J201" s="686"/>
    </row>
    <row r="202" spans="1:10" ht="18" customHeight="1" x14ac:dyDescent="0.2">
      <c r="A202" s="517"/>
      <c r="B202" s="525" t="s">
        <v>281</v>
      </c>
      <c r="C202" s="633" t="s">
        <v>2219</v>
      </c>
      <c r="D202" s="520" t="s">
        <v>2530</v>
      </c>
      <c r="E202" s="510">
        <f>VLOOKUP(D202,ФОТ!$B$3:$C$105,2,FALSE)</f>
        <v>160.03</v>
      </c>
      <c r="F202" s="649">
        <v>3</v>
      </c>
      <c r="G202" s="648">
        <f>ROUND(E202*F202,2)</f>
        <v>480.09</v>
      </c>
      <c r="H202" s="522">
        <f>ROUND(G202*ФОТ!$D$3,2)</f>
        <v>1278.96</v>
      </c>
      <c r="I202" s="597">
        <f>ROUND(H202*ФОТ!$E$3,1)</f>
        <v>1854.5</v>
      </c>
      <c r="J202" s="686"/>
    </row>
    <row r="203" spans="1:10" ht="18" customHeight="1" x14ac:dyDescent="0.2">
      <c r="A203" s="517" t="s">
        <v>282</v>
      </c>
      <c r="B203" s="518" t="s">
        <v>283</v>
      </c>
      <c r="C203" s="690"/>
      <c r="D203" s="520"/>
      <c r="E203" s="508"/>
      <c r="F203" s="649"/>
      <c r="G203" s="648"/>
      <c r="H203" s="687"/>
      <c r="I203" s="686"/>
      <c r="J203" s="686"/>
    </row>
    <row r="204" spans="1:10" ht="14.25" customHeight="1" x14ac:dyDescent="0.2">
      <c r="A204" s="517"/>
      <c r="B204" s="651" t="s">
        <v>284</v>
      </c>
      <c r="C204" s="690" t="s">
        <v>285</v>
      </c>
      <c r="D204" s="520" t="s">
        <v>2530</v>
      </c>
      <c r="E204" s="510">
        <f>VLOOKUP(D204,ФОТ!$B$3:$C$105,2,FALSE)</f>
        <v>160.03</v>
      </c>
      <c r="F204" s="649">
        <v>1.2</v>
      </c>
      <c r="G204" s="648">
        <f t="shared" ref="G204:G226" si="8">ROUND(E204*F204,2)</f>
        <v>192.04</v>
      </c>
      <c r="H204" s="522">
        <f>ROUND(G204*ФОТ!$D$3,2)</f>
        <v>511.59</v>
      </c>
      <c r="I204" s="597">
        <f>ROUND(H204*ФОТ!$E$3,1)</f>
        <v>741.8</v>
      </c>
      <c r="J204" s="597">
        <f>ROUND(H204*ФОТ!$F$3,1)</f>
        <v>665.1</v>
      </c>
    </row>
    <row r="205" spans="1:10" ht="11.25" customHeight="1" x14ac:dyDescent="0.2">
      <c r="A205" s="517"/>
      <c r="B205" s="651"/>
      <c r="C205" s="690" t="s">
        <v>286</v>
      </c>
      <c r="D205" s="520" t="s">
        <v>2525</v>
      </c>
      <c r="E205" s="510">
        <f>VLOOKUP(D205,ФОТ!$B$3:$C$105,2,FALSE)</f>
        <v>131.12</v>
      </c>
      <c r="F205" s="649">
        <v>1.2</v>
      </c>
      <c r="G205" s="648">
        <f t="shared" si="8"/>
        <v>157.34</v>
      </c>
      <c r="H205" s="522">
        <f>ROUND(G205*ФОТ!$D$3,2)</f>
        <v>419.15</v>
      </c>
      <c r="I205" s="597">
        <f>ROUND(H205*ФОТ!$E$3,1)</f>
        <v>607.79999999999995</v>
      </c>
      <c r="J205" s="597">
        <f>ROUND(H205*ФОТ!$F$3,1)</f>
        <v>544.9</v>
      </c>
    </row>
    <row r="206" spans="1:10" ht="20.25" customHeight="1" x14ac:dyDescent="0.25">
      <c r="A206" s="517"/>
      <c r="B206" s="651"/>
      <c r="C206" s="690"/>
      <c r="D206" s="520"/>
      <c r="E206" s="510"/>
      <c r="F206" s="649"/>
      <c r="G206" s="648"/>
      <c r="H206" s="522"/>
      <c r="I206" s="650">
        <f>I204+I205</f>
        <v>1349.6</v>
      </c>
      <c r="J206" s="650">
        <f>J204+J205</f>
        <v>1210</v>
      </c>
    </row>
    <row r="207" spans="1:10" ht="19.5" customHeight="1" x14ac:dyDescent="0.2">
      <c r="A207" s="517"/>
      <c r="B207" s="651" t="s">
        <v>278</v>
      </c>
      <c r="C207" s="633" t="s">
        <v>2219</v>
      </c>
      <c r="D207" s="520" t="s">
        <v>2530</v>
      </c>
      <c r="E207" s="510">
        <f>VLOOKUP(D207,ФОТ!$B$3:$C$105,2,FALSE)</f>
        <v>160.03</v>
      </c>
      <c r="F207" s="649">
        <v>1.9</v>
      </c>
      <c r="G207" s="648">
        <f t="shared" si="8"/>
        <v>304.06</v>
      </c>
      <c r="H207" s="522">
        <f>ROUND(G207*ФОТ!$D$3,2)</f>
        <v>810.02</v>
      </c>
      <c r="I207" s="597">
        <f>ROUND(H207*ФОТ!$E$3,1)</f>
        <v>1174.5</v>
      </c>
      <c r="J207" s="597">
        <f>ROUND(H207*ФОТ!$F$3,1)</f>
        <v>1053</v>
      </c>
    </row>
    <row r="208" spans="1:10" ht="12" customHeight="1" x14ac:dyDescent="0.2">
      <c r="A208" s="517"/>
      <c r="B208" s="651"/>
      <c r="C208" s="633"/>
      <c r="D208" s="520" t="s">
        <v>2525</v>
      </c>
      <c r="E208" s="510">
        <f>VLOOKUP(D208,ФОТ!$B$3:$C$105,2,FALSE)</f>
        <v>131.12</v>
      </c>
      <c r="F208" s="649">
        <v>1.9</v>
      </c>
      <c r="G208" s="648">
        <f t="shared" si="8"/>
        <v>249.13</v>
      </c>
      <c r="H208" s="522">
        <f>ROUND(G208*ФОТ!$D$3,2)</f>
        <v>663.68</v>
      </c>
      <c r="I208" s="597">
        <f>ROUND(H208*ФОТ!$E$3,1)</f>
        <v>962.3</v>
      </c>
      <c r="J208" s="597">
        <f>ROUND(H208*ФОТ!$F$3,1)</f>
        <v>862.8</v>
      </c>
    </row>
    <row r="209" spans="1:10" ht="18" customHeight="1" x14ac:dyDescent="0.25">
      <c r="A209" s="517"/>
      <c r="B209" s="651"/>
      <c r="C209" s="633"/>
      <c r="D209" s="520"/>
      <c r="E209" s="510"/>
      <c r="F209" s="649"/>
      <c r="G209" s="648"/>
      <c r="H209" s="522"/>
      <c r="I209" s="650">
        <f>I207+I208</f>
        <v>2136.8000000000002</v>
      </c>
      <c r="J209" s="650">
        <f>J207+J208</f>
        <v>1915.8</v>
      </c>
    </row>
    <row r="210" spans="1:10" ht="19.5" customHeight="1" x14ac:dyDescent="0.2">
      <c r="A210" s="517"/>
      <c r="B210" s="525" t="s">
        <v>279</v>
      </c>
      <c r="C210" s="633" t="s">
        <v>2219</v>
      </c>
      <c r="D210" s="520" t="s">
        <v>2530</v>
      </c>
      <c r="E210" s="510">
        <f>VLOOKUP(D210,ФОТ!$B$3:$C$105,2,FALSE)</f>
        <v>160.03</v>
      </c>
      <c r="F210" s="649">
        <v>3.08</v>
      </c>
      <c r="G210" s="648">
        <f t="shared" si="8"/>
        <v>492.89</v>
      </c>
      <c r="H210" s="522">
        <f>ROUND(G210*ФОТ!$D$3,2)</f>
        <v>1313.06</v>
      </c>
      <c r="I210" s="597">
        <f>ROUND(H210*ФОТ!$E$3,1)</f>
        <v>1903.9</v>
      </c>
      <c r="J210" s="597">
        <f>ROUND(H210*ФОТ!$F$3,1)</f>
        <v>1707</v>
      </c>
    </row>
    <row r="211" spans="1:10" ht="12" customHeight="1" x14ac:dyDescent="0.2">
      <c r="A211" s="517"/>
      <c r="B211" s="651"/>
      <c r="C211" s="633"/>
      <c r="D211" s="520" t="s">
        <v>2525</v>
      </c>
      <c r="E211" s="510">
        <f>VLOOKUP(D211,ФОТ!$B$3:$C$105,2,FALSE)</f>
        <v>131.12</v>
      </c>
      <c r="F211" s="649">
        <v>3.08</v>
      </c>
      <c r="G211" s="648">
        <f t="shared" si="8"/>
        <v>403.85</v>
      </c>
      <c r="H211" s="522">
        <f>ROUND(G211*ФОТ!$D$3,2)</f>
        <v>1075.8599999999999</v>
      </c>
      <c r="I211" s="597">
        <f>ROUND(H211*ФОТ!$E$3,1)</f>
        <v>1560</v>
      </c>
      <c r="J211" s="597">
        <f>ROUND(H211*ФОТ!$F$3,1)</f>
        <v>1398.6</v>
      </c>
    </row>
    <row r="212" spans="1:10" ht="21.75" customHeight="1" x14ac:dyDescent="0.25">
      <c r="A212" s="517"/>
      <c r="B212" s="651"/>
      <c r="C212" s="633"/>
      <c r="D212" s="520"/>
      <c r="E212" s="510"/>
      <c r="F212" s="649"/>
      <c r="G212" s="648"/>
      <c r="H212" s="522"/>
      <c r="I212" s="650">
        <f>I210+I211</f>
        <v>3463.9</v>
      </c>
      <c r="J212" s="650">
        <f>J210+J211</f>
        <v>3105.6</v>
      </c>
    </row>
    <row r="213" spans="1:10" ht="18.75" customHeight="1" x14ac:dyDescent="0.2">
      <c r="A213" s="517"/>
      <c r="B213" s="651" t="s">
        <v>280</v>
      </c>
      <c r="C213" s="633" t="s">
        <v>2219</v>
      </c>
      <c r="D213" s="520" t="s">
        <v>2530</v>
      </c>
      <c r="E213" s="510">
        <f>VLOOKUP(D213,ФОТ!$B$3:$C$105,2,FALSE)</f>
        <v>160.03</v>
      </c>
      <c r="F213" s="649">
        <v>4</v>
      </c>
      <c r="G213" s="648">
        <f t="shared" si="8"/>
        <v>640.12</v>
      </c>
      <c r="H213" s="522">
        <f>ROUND(G213*ФОТ!$D$3,2)</f>
        <v>1705.28</v>
      </c>
      <c r="I213" s="597">
        <f>ROUND(H213*ФОТ!$E$3,1)</f>
        <v>2472.6999999999998</v>
      </c>
      <c r="J213" s="691"/>
    </row>
    <row r="214" spans="1:10" ht="12" customHeight="1" x14ac:dyDescent="0.2">
      <c r="A214" s="517"/>
      <c r="B214" s="651"/>
      <c r="C214" s="633"/>
      <c r="D214" s="520" t="s">
        <v>2525</v>
      </c>
      <c r="E214" s="510">
        <f>VLOOKUP(D214,ФОТ!$B$3:$C$105,2,FALSE)</f>
        <v>131.12</v>
      </c>
      <c r="F214" s="649">
        <v>4</v>
      </c>
      <c r="G214" s="648">
        <f t="shared" si="8"/>
        <v>524.48</v>
      </c>
      <c r="H214" s="522">
        <f>ROUND(G214*ФОТ!$D$3,2)</f>
        <v>1397.21</v>
      </c>
      <c r="I214" s="597">
        <f>ROUND(H214*ФОТ!$E$3,1)</f>
        <v>2026</v>
      </c>
      <c r="J214" s="686"/>
    </row>
    <row r="215" spans="1:10" ht="21" customHeight="1" x14ac:dyDescent="0.25">
      <c r="A215" s="517"/>
      <c r="B215" s="651"/>
      <c r="C215" s="633"/>
      <c r="D215" s="520"/>
      <c r="E215" s="510"/>
      <c r="F215" s="649"/>
      <c r="G215" s="648"/>
      <c r="H215" s="522"/>
      <c r="I215" s="650">
        <f>I213+I214</f>
        <v>4498.7</v>
      </c>
      <c r="J215" s="650">
        <f>J213+J214</f>
        <v>0</v>
      </c>
    </row>
    <row r="216" spans="1:10" ht="19.5" customHeight="1" x14ac:dyDescent="0.2">
      <c r="A216" s="517"/>
      <c r="B216" s="525" t="s">
        <v>281</v>
      </c>
      <c r="C216" s="633" t="s">
        <v>2219</v>
      </c>
      <c r="D216" s="520" t="s">
        <v>2530</v>
      </c>
      <c r="E216" s="510">
        <f>VLOOKUP(D216,ФОТ!$B$3:$C$105,2,FALSE)</f>
        <v>160.03</v>
      </c>
      <c r="F216" s="649">
        <v>5.6</v>
      </c>
      <c r="G216" s="648">
        <f t="shared" si="8"/>
        <v>896.17</v>
      </c>
      <c r="H216" s="522">
        <f>ROUND(G216*ФОТ!$D$3,2)</f>
        <v>2387.4</v>
      </c>
      <c r="I216" s="597">
        <f>ROUND(H216*ФОТ!$E$3,1)</f>
        <v>3461.7</v>
      </c>
      <c r="J216" s="686"/>
    </row>
    <row r="217" spans="1:10" ht="12" customHeight="1" x14ac:dyDescent="0.2">
      <c r="A217" s="517"/>
      <c r="B217" s="651"/>
      <c r="C217" s="633"/>
      <c r="D217" s="520" t="s">
        <v>2525</v>
      </c>
      <c r="E217" s="510">
        <f>VLOOKUP(D217,ФОТ!$B$3:$C$105,2,FALSE)</f>
        <v>131.12</v>
      </c>
      <c r="F217" s="649">
        <v>11.2</v>
      </c>
      <c r="G217" s="648">
        <f t="shared" si="8"/>
        <v>1468.54</v>
      </c>
      <c r="H217" s="522">
        <f>ROUND(G217*ФОТ!$D$3,2)</f>
        <v>3912.19</v>
      </c>
      <c r="I217" s="597">
        <f>ROUND(H217*ФОТ!$E$3,1)</f>
        <v>5672.7</v>
      </c>
      <c r="J217" s="686"/>
    </row>
    <row r="218" spans="1:10" ht="21" customHeight="1" x14ac:dyDescent="0.25">
      <c r="A218" s="517"/>
      <c r="B218" s="651"/>
      <c r="C218" s="633"/>
      <c r="D218" s="520"/>
      <c r="E218" s="510"/>
      <c r="F218" s="649"/>
      <c r="G218" s="648"/>
      <c r="H218" s="522"/>
      <c r="I218" s="650">
        <f>I216+I217</f>
        <v>9134.4</v>
      </c>
      <c r="J218" s="650">
        <f>J216+J217</f>
        <v>0</v>
      </c>
    </row>
    <row r="219" spans="1:10" ht="18" customHeight="1" x14ac:dyDescent="0.2">
      <c r="A219" s="517" t="s">
        <v>287</v>
      </c>
      <c r="B219" s="518" t="s">
        <v>288</v>
      </c>
      <c r="C219" s="633" t="s">
        <v>289</v>
      </c>
      <c r="D219" s="520" t="s">
        <v>2530</v>
      </c>
      <c r="E219" s="510">
        <f>VLOOKUP(D219,ФОТ!$B$3:$C$105,2,FALSE)</f>
        <v>160.03</v>
      </c>
      <c r="F219" s="649">
        <v>1.75</v>
      </c>
      <c r="G219" s="648">
        <f t="shared" si="8"/>
        <v>280.05</v>
      </c>
      <c r="H219" s="522">
        <f>ROUND(G219*ФОТ!$D$3,2)</f>
        <v>746.05</v>
      </c>
      <c r="I219" s="597">
        <f>ROUND(H219*ФОТ!$E$3,1)</f>
        <v>1081.8</v>
      </c>
      <c r="J219" s="597">
        <f>ROUND(H219*ФОТ!$F$3,1)</f>
        <v>969.9</v>
      </c>
    </row>
    <row r="220" spans="1:10" x14ac:dyDescent="0.2">
      <c r="A220" s="517"/>
      <c r="B220" s="518" t="s">
        <v>290</v>
      </c>
      <c r="C220" s="633"/>
      <c r="D220" s="520" t="s">
        <v>2525</v>
      </c>
      <c r="E220" s="510">
        <f>VLOOKUP(D220,ФОТ!$B$3:$C$105,2,FALSE)</f>
        <v>131.12</v>
      </c>
      <c r="F220" s="649">
        <v>1.75</v>
      </c>
      <c r="G220" s="648">
        <f t="shared" si="8"/>
        <v>229.46</v>
      </c>
      <c r="H220" s="522">
        <f>ROUND(G220*ФОТ!$D$3,2)</f>
        <v>611.28</v>
      </c>
      <c r="I220" s="597">
        <f>ROUND(H220*ФОТ!$E$3,1)</f>
        <v>886.4</v>
      </c>
      <c r="J220" s="597">
        <f>ROUND(H220*ФОТ!$F$3,1)</f>
        <v>794.7</v>
      </c>
    </row>
    <row r="221" spans="1:10" ht="18.75" customHeight="1" x14ac:dyDescent="0.25">
      <c r="A221" s="517"/>
      <c r="B221" s="518"/>
      <c r="C221" s="633"/>
      <c r="D221" s="520"/>
      <c r="E221" s="510"/>
      <c r="F221" s="649"/>
      <c r="G221" s="648"/>
      <c r="H221" s="522"/>
      <c r="I221" s="650">
        <f>I219+I220</f>
        <v>1968.2</v>
      </c>
      <c r="J221" s="650">
        <f>J219+J220</f>
        <v>1764.6</v>
      </c>
    </row>
    <row r="222" spans="1:10" ht="20.25" customHeight="1" x14ac:dyDescent="0.2">
      <c r="A222" s="517"/>
      <c r="B222" s="518" t="s">
        <v>291</v>
      </c>
      <c r="C222" s="633" t="s">
        <v>2219</v>
      </c>
      <c r="D222" s="520" t="s">
        <v>2530</v>
      </c>
      <c r="E222" s="510">
        <f>VLOOKUP(D222,ФОТ!$B$3:$C$105,2,FALSE)</f>
        <v>160.03</v>
      </c>
      <c r="F222" s="649">
        <v>2.6</v>
      </c>
      <c r="G222" s="648">
        <f t="shared" si="8"/>
        <v>416.08</v>
      </c>
      <c r="H222" s="522">
        <f>ROUND(G222*ФОТ!$D$3,2)</f>
        <v>1108.44</v>
      </c>
      <c r="I222" s="597">
        <f>ROUND(H222*ФОТ!$E$3,1)</f>
        <v>1607.2</v>
      </c>
      <c r="J222" s="692"/>
    </row>
    <row r="223" spans="1:10" x14ac:dyDescent="0.2">
      <c r="A223" s="517"/>
      <c r="B223" s="518"/>
      <c r="C223" s="633"/>
      <c r="D223" s="520" t="s">
        <v>2525</v>
      </c>
      <c r="E223" s="510">
        <f>VLOOKUP(D223,ФОТ!$B$3:$C$105,2,FALSE)</f>
        <v>131.12</v>
      </c>
      <c r="F223" s="649">
        <v>2.6</v>
      </c>
      <c r="G223" s="648">
        <f t="shared" si="8"/>
        <v>340.91</v>
      </c>
      <c r="H223" s="522">
        <f>ROUND(G223*ФОТ!$D$3,2)</f>
        <v>908.18</v>
      </c>
      <c r="I223" s="597">
        <f>ROUND(H223*ФОТ!$E$3,1)</f>
        <v>1316.9</v>
      </c>
      <c r="J223" s="692"/>
    </row>
    <row r="224" spans="1:10" ht="18.75" customHeight="1" x14ac:dyDescent="0.25">
      <c r="A224" s="517"/>
      <c r="B224" s="518"/>
      <c r="C224" s="633"/>
      <c r="D224" s="520"/>
      <c r="E224" s="510"/>
      <c r="F224" s="649"/>
      <c r="G224" s="648"/>
      <c r="H224" s="522"/>
      <c r="I224" s="650">
        <f>I222+I223</f>
        <v>2924.1</v>
      </c>
      <c r="J224" s="650">
        <f>J222+J223</f>
        <v>0</v>
      </c>
    </row>
    <row r="225" spans="1:10" ht="18" customHeight="1" x14ac:dyDescent="0.2">
      <c r="A225" s="517" t="s">
        <v>292</v>
      </c>
      <c r="B225" s="518" t="s">
        <v>293</v>
      </c>
      <c r="C225" s="633" t="s">
        <v>2219</v>
      </c>
      <c r="D225" s="520" t="s">
        <v>2530</v>
      </c>
      <c r="E225" s="510">
        <f>VLOOKUP(D225,ФОТ!$B$3:$C$105,2,FALSE)</f>
        <v>160.03</v>
      </c>
      <c r="F225" s="649">
        <v>1.25</v>
      </c>
      <c r="G225" s="648">
        <f t="shared" si="8"/>
        <v>200.04</v>
      </c>
      <c r="H225" s="522">
        <f>ROUND(G225*ФОТ!$D$3,2)</f>
        <v>532.91</v>
      </c>
      <c r="I225" s="597">
        <f>ROUND(H225*ФОТ!$E$3,1)</f>
        <v>772.7</v>
      </c>
      <c r="J225" s="597">
        <f>ROUND(H225*ФОТ!$F$3,1)</f>
        <v>692.8</v>
      </c>
    </row>
    <row r="226" spans="1:10" x14ac:dyDescent="0.2">
      <c r="A226" s="517"/>
      <c r="B226" s="518" t="s">
        <v>294</v>
      </c>
      <c r="C226" s="633"/>
      <c r="D226" s="520" t="s">
        <v>2525</v>
      </c>
      <c r="E226" s="510">
        <f>VLOOKUP(D226,ФОТ!$B$3:$C$105,2,FALSE)</f>
        <v>131.12</v>
      </c>
      <c r="F226" s="647">
        <v>1.25</v>
      </c>
      <c r="G226" s="648">
        <f t="shared" si="8"/>
        <v>163.9</v>
      </c>
      <c r="H226" s="522">
        <f>ROUND(G226*ФОТ!$D$3,2)</f>
        <v>436.63</v>
      </c>
      <c r="I226" s="597">
        <f>ROUND(H226*ФОТ!$E$3,1)</f>
        <v>633.1</v>
      </c>
      <c r="J226" s="597">
        <f>ROUND(H226*ФОТ!$F$3,1)</f>
        <v>567.6</v>
      </c>
    </row>
    <row r="227" spans="1:10" ht="18.75" customHeight="1" x14ac:dyDescent="0.25">
      <c r="A227" s="517"/>
      <c r="B227" s="518"/>
      <c r="C227" s="633"/>
      <c r="D227" s="520"/>
      <c r="E227" s="510"/>
      <c r="F227" s="649"/>
      <c r="G227" s="648"/>
      <c r="H227" s="522"/>
      <c r="I227" s="650">
        <f>I225+I226</f>
        <v>1405.8</v>
      </c>
      <c r="J227" s="650">
        <f>J225+J226</f>
        <v>1260.4000000000001</v>
      </c>
    </row>
    <row r="228" spans="1:10" ht="18" customHeight="1" x14ac:dyDescent="0.2">
      <c r="A228" s="517" t="s">
        <v>295</v>
      </c>
      <c r="B228" s="518" t="s">
        <v>296</v>
      </c>
      <c r="C228" s="633"/>
      <c r="D228" s="520"/>
      <c r="E228" s="508"/>
      <c r="F228" s="649"/>
      <c r="G228" s="693"/>
      <c r="H228" s="693"/>
      <c r="I228" s="692"/>
      <c r="J228" s="692"/>
    </row>
    <row r="229" spans="1:10" x14ac:dyDescent="0.2">
      <c r="A229" s="517"/>
      <c r="B229" s="518" t="s">
        <v>297</v>
      </c>
      <c r="C229" s="633"/>
      <c r="D229" s="520"/>
      <c r="E229" s="511"/>
      <c r="F229" s="649"/>
      <c r="G229" s="648"/>
      <c r="H229" s="687"/>
      <c r="I229" s="686"/>
      <c r="J229" s="692"/>
    </row>
    <row r="230" spans="1:10" x14ac:dyDescent="0.2">
      <c r="A230" s="517"/>
      <c r="B230" s="518" t="s">
        <v>298</v>
      </c>
      <c r="C230" s="633" t="s">
        <v>289</v>
      </c>
      <c r="D230" s="520" t="s">
        <v>2530</v>
      </c>
      <c r="E230" s="510">
        <f>VLOOKUP(D230,ФОТ!$B$3:$C$105,2,FALSE)</f>
        <v>160.03</v>
      </c>
      <c r="F230" s="649">
        <v>2.33</v>
      </c>
      <c r="G230" s="648">
        <f t="shared" ref="G230:G259" si="9">ROUND(E230*F230,2)</f>
        <v>372.87</v>
      </c>
      <c r="H230" s="522">
        <f>ROUND(G230*ФОТ!$D$3,2)</f>
        <v>993.33</v>
      </c>
      <c r="I230" s="597">
        <f>ROUND(H230*ФОТ!$E$3,1)</f>
        <v>1440.3</v>
      </c>
      <c r="J230" s="692"/>
    </row>
    <row r="231" spans="1:10" x14ac:dyDescent="0.2">
      <c r="A231" s="517"/>
      <c r="B231" s="518"/>
      <c r="C231" s="633"/>
      <c r="D231" s="520" t="s">
        <v>2525</v>
      </c>
      <c r="E231" s="510">
        <f>VLOOKUP(D231,ФОТ!$B$3:$C$105,2,FALSE)</f>
        <v>131.12</v>
      </c>
      <c r="F231" s="649">
        <v>4.67</v>
      </c>
      <c r="G231" s="648">
        <f t="shared" si="9"/>
        <v>612.33000000000004</v>
      </c>
      <c r="H231" s="522">
        <f>ROUND(G231*ФОТ!$D$3,2)</f>
        <v>1631.25</v>
      </c>
      <c r="I231" s="597">
        <f>ROUND(H231*ФОТ!$E$3,1)</f>
        <v>2365.3000000000002</v>
      </c>
      <c r="J231" s="692"/>
    </row>
    <row r="232" spans="1:10" ht="16.5" customHeight="1" x14ac:dyDescent="0.25">
      <c r="A232" s="517"/>
      <c r="B232" s="518"/>
      <c r="C232" s="633"/>
      <c r="D232" s="520"/>
      <c r="E232" s="510"/>
      <c r="F232" s="649"/>
      <c r="G232" s="648"/>
      <c r="H232" s="522"/>
      <c r="I232" s="650">
        <f>I230+I231</f>
        <v>3805.6</v>
      </c>
      <c r="J232" s="650">
        <f>J230+J231</f>
        <v>0</v>
      </c>
    </row>
    <row r="233" spans="1:10" ht="18" customHeight="1" x14ac:dyDescent="0.2">
      <c r="A233" s="517"/>
      <c r="B233" s="652" t="s">
        <v>299</v>
      </c>
      <c r="C233" s="633" t="s">
        <v>2219</v>
      </c>
      <c r="D233" s="520" t="s">
        <v>2530</v>
      </c>
      <c r="E233" s="510">
        <f>VLOOKUP(D233,ФОТ!$B$3:$C$105,2,FALSE)</f>
        <v>160.03</v>
      </c>
      <c r="F233" s="649">
        <v>3</v>
      </c>
      <c r="G233" s="648">
        <f t="shared" si="9"/>
        <v>480.09</v>
      </c>
      <c r="H233" s="522">
        <f>ROUND(G233*ФОТ!$D$3,2)</f>
        <v>1278.96</v>
      </c>
      <c r="I233" s="597">
        <f>ROUND(H233*ФОТ!$E$3,1)</f>
        <v>1854.5</v>
      </c>
      <c r="J233" s="692"/>
    </row>
    <row r="234" spans="1:10" x14ac:dyDescent="0.2">
      <c r="A234" s="517"/>
      <c r="B234" s="518"/>
      <c r="C234" s="633"/>
      <c r="D234" s="520" t="s">
        <v>2525</v>
      </c>
      <c r="E234" s="510">
        <f>VLOOKUP(D234,ФОТ!$B$3:$C$105,2,FALSE)</f>
        <v>131.12</v>
      </c>
      <c r="F234" s="649">
        <v>6</v>
      </c>
      <c r="G234" s="648">
        <f t="shared" si="9"/>
        <v>786.72</v>
      </c>
      <c r="H234" s="522">
        <f>ROUND(G234*ФОТ!$D$3,2)</f>
        <v>2095.8200000000002</v>
      </c>
      <c r="I234" s="597">
        <f>ROUND(H234*ФОТ!$E$3,1)</f>
        <v>3038.9</v>
      </c>
      <c r="J234" s="692"/>
    </row>
    <row r="235" spans="1:10" ht="24" customHeight="1" x14ac:dyDescent="0.2">
      <c r="A235" s="517"/>
      <c r="B235" s="518"/>
      <c r="C235" s="633"/>
      <c r="D235" s="520"/>
      <c r="E235" s="510"/>
      <c r="F235" s="649"/>
      <c r="G235" s="648"/>
      <c r="H235" s="522"/>
      <c r="I235" s="597">
        <f>I233+I234</f>
        <v>4893.3999999999996</v>
      </c>
      <c r="J235" s="597">
        <f>J233+J234</f>
        <v>0</v>
      </c>
    </row>
    <row r="236" spans="1:10" ht="18" customHeight="1" x14ac:dyDescent="0.2">
      <c r="A236" s="517" t="s">
        <v>300</v>
      </c>
      <c r="B236" s="518" t="s">
        <v>2617</v>
      </c>
      <c r="C236" s="633" t="s">
        <v>2219</v>
      </c>
      <c r="D236" s="520" t="s">
        <v>2530</v>
      </c>
      <c r="E236" s="510">
        <f>VLOOKUP(D236,ФОТ!$B$3:$C$105,2,FALSE)</f>
        <v>160.03</v>
      </c>
      <c r="F236" s="649">
        <v>2</v>
      </c>
      <c r="G236" s="648">
        <f t="shared" si="9"/>
        <v>320.06</v>
      </c>
      <c r="H236" s="522">
        <f>ROUND(G236*ФОТ!$D$3,2)</f>
        <v>852.64</v>
      </c>
      <c r="I236" s="597">
        <f>ROUND(H236*ФОТ!$E$3,1)</f>
        <v>1236.3</v>
      </c>
      <c r="J236" s="692"/>
    </row>
    <row r="237" spans="1:10" x14ac:dyDescent="0.2">
      <c r="A237" s="517"/>
      <c r="B237" s="518" t="s">
        <v>3195</v>
      </c>
      <c r="C237" s="633"/>
      <c r="D237" s="520" t="s">
        <v>2525</v>
      </c>
      <c r="E237" s="510">
        <f>VLOOKUP(D237,ФОТ!$B$3:$C$105,2,FALSE)</f>
        <v>131.12</v>
      </c>
      <c r="F237" s="649">
        <v>2</v>
      </c>
      <c r="G237" s="648">
        <f t="shared" si="9"/>
        <v>262.24</v>
      </c>
      <c r="H237" s="522">
        <f>ROUND(G237*ФОТ!$D$3,2)</f>
        <v>698.61</v>
      </c>
      <c r="I237" s="597">
        <f>ROUND(H237*ФОТ!$E$3,1)</f>
        <v>1013</v>
      </c>
      <c r="J237" s="692"/>
    </row>
    <row r="238" spans="1:10" ht="15" x14ac:dyDescent="0.25">
      <c r="A238" s="517"/>
      <c r="B238" s="518"/>
      <c r="C238" s="633"/>
      <c r="D238" s="520"/>
      <c r="E238" s="510"/>
      <c r="F238" s="649"/>
      <c r="G238" s="648"/>
      <c r="H238" s="522"/>
      <c r="I238" s="650">
        <f>I236+I237</f>
        <v>2249.3000000000002</v>
      </c>
      <c r="J238" s="650">
        <f>J236+J237</f>
        <v>0</v>
      </c>
    </row>
    <row r="239" spans="1:10" ht="20.25" customHeight="1" x14ac:dyDescent="0.2">
      <c r="A239" s="517" t="s">
        <v>3196</v>
      </c>
      <c r="B239" s="518" t="s">
        <v>3197</v>
      </c>
      <c r="C239" s="633" t="s">
        <v>2219</v>
      </c>
      <c r="D239" s="520" t="s">
        <v>2525</v>
      </c>
      <c r="E239" s="510">
        <f>VLOOKUP(D239,ФОТ!$B$3:$C$105,2,FALSE)</f>
        <v>131.12</v>
      </c>
      <c r="F239" s="649">
        <v>3</v>
      </c>
      <c r="G239" s="648">
        <f t="shared" si="9"/>
        <v>393.36</v>
      </c>
      <c r="H239" s="522">
        <f>ROUND(G239*ФОТ!$D$3,2)</f>
        <v>1047.9100000000001</v>
      </c>
      <c r="I239" s="597">
        <f>ROUND(H239*ФОТ!$E$3,1)</f>
        <v>1519.5</v>
      </c>
      <c r="J239" s="597">
        <f>ROUND(H239*ФОТ!$F$3,1)</f>
        <v>1362.3</v>
      </c>
    </row>
    <row r="240" spans="1:10" ht="21.75" customHeight="1" x14ac:dyDescent="0.2">
      <c r="A240" s="517" t="s">
        <v>3198</v>
      </c>
      <c r="B240" s="518" t="s">
        <v>3199</v>
      </c>
      <c r="C240" s="633" t="s">
        <v>263</v>
      </c>
      <c r="D240" s="520" t="s">
        <v>2525</v>
      </c>
      <c r="E240" s="510">
        <f>VLOOKUP(D240,ФОТ!$B$3:$C$105,2,FALSE)</f>
        <v>131.12</v>
      </c>
      <c r="F240" s="649">
        <v>0.25</v>
      </c>
      <c r="G240" s="648">
        <f t="shared" si="9"/>
        <v>32.78</v>
      </c>
      <c r="H240" s="522">
        <f>ROUND(G240*ФОТ!$D$3,2)</f>
        <v>87.33</v>
      </c>
      <c r="I240" s="597">
        <f>ROUND(H240*ФОТ!$E$3,1)</f>
        <v>126.6</v>
      </c>
      <c r="J240" s="597">
        <f>ROUND(H240*ФОТ!$F$3,1)</f>
        <v>113.5</v>
      </c>
    </row>
    <row r="241" spans="1:10" x14ac:dyDescent="0.2">
      <c r="A241" s="517"/>
      <c r="B241" s="518"/>
      <c r="C241" s="633"/>
      <c r="D241" s="520" t="s">
        <v>2526</v>
      </c>
      <c r="E241" s="510">
        <f>VLOOKUP(D241,ФОТ!$B$3:$C$105,2,FALSE)</f>
        <v>144.41</v>
      </c>
      <c r="F241" s="649">
        <v>0.25</v>
      </c>
      <c r="G241" s="648">
        <f t="shared" si="9"/>
        <v>36.1</v>
      </c>
      <c r="H241" s="522">
        <f>ROUND(G241*ФОТ!$D$3,2)</f>
        <v>96.17</v>
      </c>
      <c r="I241" s="597">
        <f>ROUND(H241*ФОТ!$E$3,1)</f>
        <v>139.4</v>
      </c>
      <c r="J241" s="597">
        <f>ROUND(H241*ФОТ!$F$3,1)</f>
        <v>125</v>
      </c>
    </row>
    <row r="242" spans="1:10" ht="15" x14ac:dyDescent="0.25">
      <c r="A242" s="517"/>
      <c r="B242" s="518"/>
      <c r="C242" s="633"/>
      <c r="D242" s="520"/>
      <c r="E242" s="510"/>
      <c r="F242" s="649"/>
      <c r="G242" s="648"/>
      <c r="H242" s="522"/>
      <c r="I242" s="650">
        <f>I240+I241</f>
        <v>266</v>
      </c>
      <c r="J242" s="650">
        <f>J240+J241</f>
        <v>238.5</v>
      </c>
    </row>
    <row r="243" spans="1:10" ht="21.75" customHeight="1" x14ac:dyDescent="0.2">
      <c r="A243" s="517"/>
      <c r="B243" s="518" t="s">
        <v>3200</v>
      </c>
      <c r="C243" s="633" t="s">
        <v>2109</v>
      </c>
      <c r="D243" s="520" t="s">
        <v>2525</v>
      </c>
      <c r="E243" s="510">
        <f>VLOOKUP(D243,ФОТ!$B$3:$C$105,2,FALSE)</f>
        <v>131.12</v>
      </c>
      <c r="F243" s="649">
        <v>0.5</v>
      </c>
      <c r="G243" s="648">
        <f t="shared" si="9"/>
        <v>65.56</v>
      </c>
      <c r="H243" s="522">
        <f>ROUND(G243*ФОТ!$D$3,2)</f>
        <v>174.65</v>
      </c>
      <c r="I243" s="597">
        <f>ROUND(H243*ФОТ!$E$3,1)</f>
        <v>253.2</v>
      </c>
      <c r="J243" s="597">
        <f>ROUND(H243*ФОТ!$F$3,1)</f>
        <v>227</v>
      </c>
    </row>
    <row r="244" spans="1:10" x14ac:dyDescent="0.2">
      <c r="A244" s="517"/>
      <c r="B244" s="518"/>
      <c r="C244" s="633"/>
      <c r="D244" s="520" t="s">
        <v>2526</v>
      </c>
      <c r="E244" s="510">
        <f>VLOOKUP(D244,ФОТ!$B$3:$C$105,2,FALSE)</f>
        <v>144.41</v>
      </c>
      <c r="F244" s="649">
        <v>0.5</v>
      </c>
      <c r="G244" s="648">
        <f t="shared" si="9"/>
        <v>72.209999999999994</v>
      </c>
      <c r="H244" s="522">
        <f>ROUND(G244*ФОТ!$D$3,2)</f>
        <v>192.37</v>
      </c>
      <c r="I244" s="597">
        <f>ROUND(H244*ФОТ!$E$3,1)</f>
        <v>278.89999999999998</v>
      </c>
      <c r="J244" s="597">
        <f>ROUND(H244*ФОТ!$F$3,1)</f>
        <v>250.1</v>
      </c>
    </row>
    <row r="245" spans="1:10" ht="15" x14ac:dyDescent="0.25">
      <c r="A245" s="517"/>
      <c r="B245" s="518"/>
      <c r="C245" s="633"/>
      <c r="D245" s="520"/>
      <c r="E245" s="510"/>
      <c r="F245" s="649"/>
      <c r="G245" s="648"/>
      <c r="H245" s="522"/>
      <c r="I245" s="650">
        <f>I243+I244</f>
        <v>532.1</v>
      </c>
      <c r="J245" s="650">
        <f>J243+J244</f>
        <v>477.1</v>
      </c>
    </row>
    <row r="246" spans="1:10" ht="18" customHeight="1" x14ac:dyDescent="0.2">
      <c r="A246" s="517" t="s">
        <v>3201</v>
      </c>
      <c r="B246" s="518" t="s">
        <v>3202</v>
      </c>
      <c r="C246" s="633" t="s">
        <v>3203</v>
      </c>
      <c r="D246" s="520" t="s">
        <v>2525</v>
      </c>
      <c r="E246" s="510">
        <f>VLOOKUP(D246,ФОТ!$B$3:$C$105,2,FALSE)</f>
        <v>131.12</v>
      </c>
      <c r="F246" s="647">
        <v>1.86</v>
      </c>
      <c r="G246" s="648">
        <f t="shared" si="9"/>
        <v>243.88</v>
      </c>
      <c r="H246" s="522">
        <f>ROUND(G246*ФОТ!$D$3,2)</f>
        <v>649.70000000000005</v>
      </c>
      <c r="I246" s="597">
        <f>ROUND(H246*ФОТ!$E$3,1)</f>
        <v>942.1</v>
      </c>
      <c r="J246" s="597">
        <f>ROUND(H246*ФОТ!$F$3,1)</f>
        <v>844.6</v>
      </c>
    </row>
    <row r="247" spans="1:10" ht="14.25" customHeight="1" x14ac:dyDescent="0.2">
      <c r="A247" s="517"/>
      <c r="B247" s="525" t="s">
        <v>3204</v>
      </c>
      <c r="C247" s="633" t="s">
        <v>2219</v>
      </c>
      <c r="D247" s="520" t="s">
        <v>2525</v>
      </c>
      <c r="E247" s="510">
        <f>VLOOKUP(D247,ФОТ!$B$3:$C$105,2,FALSE)</f>
        <v>131.12</v>
      </c>
      <c r="F247" s="649">
        <v>2.88</v>
      </c>
      <c r="G247" s="648">
        <f t="shared" si="9"/>
        <v>377.63</v>
      </c>
      <c r="H247" s="522">
        <f>ROUND(G247*ФОТ!$D$3,2)</f>
        <v>1006.01</v>
      </c>
      <c r="I247" s="597">
        <f>ROUND(H247*ФОТ!$E$3,1)</f>
        <v>1458.7</v>
      </c>
      <c r="J247" s="597">
        <f>ROUND(H247*ФОТ!$F$3,1)</f>
        <v>1307.8</v>
      </c>
    </row>
    <row r="248" spans="1:10" ht="14.25" customHeight="1" x14ac:dyDescent="0.2">
      <c r="A248" s="517"/>
      <c r="B248" s="525" t="s">
        <v>3205</v>
      </c>
      <c r="C248" s="633" t="s">
        <v>2219</v>
      </c>
      <c r="D248" s="520" t="s">
        <v>2525</v>
      </c>
      <c r="E248" s="510">
        <f>VLOOKUP(D248,ФОТ!$B$3:$C$105,2,FALSE)</f>
        <v>131.12</v>
      </c>
      <c r="F248" s="649">
        <v>4</v>
      </c>
      <c r="G248" s="648">
        <f t="shared" si="9"/>
        <v>524.48</v>
      </c>
      <c r="H248" s="522">
        <f>ROUND(G248*ФОТ!$D$3,2)</f>
        <v>1397.21</v>
      </c>
      <c r="I248" s="597">
        <f>ROUND(H248*ФОТ!$E$3,1)</f>
        <v>2026</v>
      </c>
      <c r="J248" s="597">
        <f>ROUND(H248*ФОТ!$F$3,1)</f>
        <v>1816.4</v>
      </c>
    </row>
    <row r="249" spans="1:10" ht="14.25" customHeight="1" x14ac:dyDescent="0.2">
      <c r="A249" s="517"/>
      <c r="B249" s="525" t="s">
        <v>3206</v>
      </c>
      <c r="C249" s="633" t="s">
        <v>2219</v>
      </c>
      <c r="D249" s="520" t="s">
        <v>2525</v>
      </c>
      <c r="E249" s="510">
        <f>VLOOKUP(D249,ФОТ!$B$3:$C$105,2,FALSE)</f>
        <v>131.12</v>
      </c>
      <c r="F249" s="647">
        <v>5.2</v>
      </c>
      <c r="G249" s="648">
        <f t="shared" si="9"/>
        <v>681.82</v>
      </c>
      <c r="H249" s="522">
        <f>ROUND(G249*ФОТ!$D$3,2)</f>
        <v>1816.37</v>
      </c>
      <c r="I249" s="597">
        <f>ROUND(H249*ФОТ!$E$3,1)</f>
        <v>2633.7</v>
      </c>
      <c r="J249" s="597">
        <f>ROUND(H249*ФОТ!$F$3,1)</f>
        <v>2361.3000000000002</v>
      </c>
    </row>
    <row r="250" spans="1:10" ht="14.25" customHeight="1" x14ac:dyDescent="0.2">
      <c r="A250" s="517"/>
      <c r="B250" s="525" t="s">
        <v>3207</v>
      </c>
      <c r="C250" s="633" t="s">
        <v>2219</v>
      </c>
      <c r="D250" s="520" t="s">
        <v>2525</v>
      </c>
      <c r="E250" s="510">
        <f>VLOOKUP(D250,ФОТ!$B$3:$C$105,2,FALSE)</f>
        <v>131.12</v>
      </c>
      <c r="F250" s="647">
        <v>6.2</v>
      </c>
      <c r="G250" s="648">
        <f t="shared" si="9"/>
        <v>812.94</v>
      </c>
      <c r="H250" s="522">
        <f>ROUND(G250*ФОТ!$D$3,2)</f>
        <v>2165.67</v>
      </c>
      <c r="I250" s="597">
        <f>ROUND(H250*ФОТ!$E$3,1)</f>
        <v>3140.2</v>
      </c>
      <c r="J250" s="692"/>
    </row>
    <row r="251" spans="1:10" ht="14.25" customHeight="1" x14ac:dyDescent="0.2">
      <c r="A251" s="517"/>
      <c r="B251" s="525" t="s">
        <v>3208</v>
      </c>
      <c r="C251" s="633" t="s">
        <v>2219</v>
      </c>
      <c r="D251" s="520" t="s">
        <v>2525</v>
      </c>
      <c r="E251" s="510">
        <f>VLOOKUP(D251,ФОТ!$B$3:$C$105,2,FALSE)</f>
        <v>131.12</v>
      </c>
      <c r="F251" s="649">
        <v>7.75</v>
      </c>
      <c r="G251" s="648">
        <f t="shared" si="9"/>
        <v>1016.18</v>
      </c>
      <c r="H251" s="522">
        <f>ROUND(G251*ФОТ!$D$3,2)</f>
        <v>2707.1</v>
      </c>
      <c r="I251" s="597">
        <f>ROUND(H251*ФОТ!$E$3,1)</f>
        <v>3925.3</v>
      </c>
      <c r="J251" s="692"/>
    </row>
    <row r="252" spans="1:10" ht="14.25" customHeight="1" x14ac:dyDescent="0.2">
      <c r="A252" s="517"/>
      <c r="B252" s="525" t="s">
        <v>410</v>
      </c>
      <c r="C252" s="633" t="s">
        <v>2219</v>
      </c>
      <c r="D252" s="520" t="s">
        <v>2525</v>
      </c>
      <c r="E252" s="510">
        <f>VLOOKUP(D252,ФОТ!$B$3:$C$105,2,FALSE)</f>
        <v>131.12</v>
      </c>
      <c r="F252" s="649">
        <v>9</v>
      </c>
      <c r="G252" s="648">
        <f t="shared" si="9"/>
        <v>1180.08</v>
      </c>
      <c r="H252" s="522">
        <f>ROUND(G252*ФОТ!$D$3,2)</f>
        <v>3143.73</v>
      </c>
      <c r="I252" s="597">
        <f>ROUND(H252*ФОТ!$E$3,1)</f>
        <v>4558.3999999999996</v>
      </c>
      <c r="J252" s="692"/>
    </row>
    <row r="253" spans="1:10" ht="18.75" customHeight="1" x14ac:dyDescent="0.2">
      <c r="A253" s="517" t="s">
        <v>411</v>
      </c>
      <c r="B253" s="518" t="s">
        <v>412</v>
      </c>
      <c r="C253" s="633" t="s">
        <v>3203</v>
      </c>
      <c r="D253" s="520" t="s">
        <v>2525</v>
      </c>
      <c r="E253" s="510">
        <f>VLOOKUP(D253,ФОТ!$B$3:$C$105,2,FALSE)</f>
        <v>131.12</v>
      </c>
      <c r="F253" s="649">
        <v>1.5</v>
      </c>
      <c r="G253" s="648">
        <f t="shared" si="9"/>
        <v>196.68</v>
      </c>
      <c r="H253" s="522">
        <f>ROUND(G253*ФОТ!$D$3,2)</f>
        <v>523.96</v>
      </c>
      <c r="I253" s="597">
        <f>ROUND(H253*ФОТ!$E$3,1)</f>
        <v>759.7</v>
      </c>
      <c r="J253" s="597">
        <f>ROUND(H253*ФОТ!$F$3,1)</f>
        <v>681.1</v>
      </c>
    </row>
    <row r="254" spans="1:10" ht="14.25" customHeight="1" x14ac:dyDescent="0.2">
      <c r="A254" s="517"/>
      <c r="B254" s="525" t="s">
        <v>3204</v>
      </c>
      <c r="C254" s="633" t="s">
        <v>2219</v>
      </c>
      <c r="D254" s="520" t="s">
        <v>2525</v>
      </c>
      <c r="E254" s="510">
        <f>VLOOKUP(D254,ФОТ!$B$3:$C$105,2,FALSE)</f>
        <v>131.12</v>
      </c>
      <c r="F254" s="647">
        <v>2</v>
      </c>
      <c r="G254" s="648">
        <f t="shared" si="9"/>
        <v>262.24</v>
      </c>
      <c r="H254" s="522">
        <f>ROUND(G254*ФОТ!$D$3,2)</f>
        <v>698.61</v>
      </c>
      <c r="I254" s="597">
        <f>ROUND(H254*ФОТ!$E$3,1)</f>
        <v>1013</v>
      </c>
      <c r="J254" s="597">
        <f>ROUND(H254*ФОТ!$F$3,1)</f>
        <v>908.2</v>
      </c>
    </row>
    <row r="255" spans="1:10" ht="14.25" customHeight="1" x14ac:dyDescent="0.2">
      <c r="A255" s="517"/>
      <c r="B255" s="525" t="s">
        <v>413</v>
      </c>
      <c r="C255" s="633" t="s">
        <v>2219</v>
      </c>
      <c r="D255" s="520" t="s">
        <v>2525</v>
      </c>
      <c r="E255" s="510">
        <f>VLOOKUP(D255,ФОТ!$B$3:$C$105,2,FALSE)</f>
        <v>131.12</v>
      </c>
      <c r="F255" s="649">
        <v>2.75</v>
      </c>
      <c r="G255" s="648">
        <f t="shared" si="9"/>
        <v>360.58</v>
      </c>
      <c r="H255" s="522">
        <f>ROUND(G255*ФОТ!$D$3,2)</f>
        <v>960.59</v>
      </c>
      <c r="I255" s="597">
        <f>ROUND(H255*ФОТ!$E$3,1)</f>
        <v>1392.9</v>
      </c>
      <c r="J255" s="597">
        <f>ROUND(H255*ФОТ!$F$3,1)</f>
        <v>1248.8</v>
      </c>
    </row>
    <row r="256" spans="1:10" ht="14.25" customHeight="1" x14ac:dyDescent="0.2">
      <c r="A256" s="517"/>
      <c r="B256" s="525" t="s">
        <v>3206</v>
      </c>
      <c r="C256" s="633" t="s">
        <v>2219</v>
      </c>
      <c r="D256" s="520" t="s">
        <v>2525</v>
      </c>
      <c r="E256" s="510">
        <f>VLOOKUP(D256,ФОТ!$B$3:$C$105,2,FALSE)</f>
        <v>131.12</v>
      </c>
      <c r="F256" s="647">
        <v>3.8</v>
      </c>
      <c r="G256" s="648">
        <f t="shared" si="9"/>
        <v>498.26</v>
      </c>
      <c r="H256" s="522">
        <f>ROUND(G256*ФОТ!$D$3,2)</f>
        <v>1327.36</v>
      </c>
      <c r="I256" s="597">
        <f>ROUND(H256*ФОТ!$E$3,1)</f>
        <v>1924.7</v>
      </c>
      <c r="J256" s="597">
        <f>ROUND(H256*ФОТ!$F$3,1)</f>
        <v>1725.6</v>
      </c>
    </row>
    <row r="257" spans="1:10" ht="14.25" customHeight="1" x14ac:dyDescent="0.2">
      <c r="A257" s="517"/>
      <c r="B257" s="525" t="s">
        <v>3207</v>
      </c>
      <c r="C257" s="633" t="s">
        <v>2219</v>
      </c>
      <c r="D257" s="520" t="s">
        <v>2525</v>
      </c>
      <c r="E257" s="510">
        <f>VLOOKUP(D257,ФОТ!$B$3:$C$105,2,FALSE)</f>
        <v>131.12</v>
      </c>
      <c r="F257" s="649">
        <v>5.5</v>
      </c>
      <c r="G257" s="648">
        <f t="shared" si="9"/>
        <v>721.16</v>
      </c>
      <c r="H257" s="522">
        <f>ROUND(G257*ФОТ!$D$3,2)</f>
        <v>1921.17</v>
      </c>
      <c r="I257" s="597">
        <f>ROUND(H257*ФОТ!$E$3,1)</f>
        <v>2785.7</v>
      </c>
      <c r="J257" s="694"/>
    </row>
    <row r="258" spans="1:10" ht="18" customHeight="1" x14ac:dyDescent="0.2">
      <c r="A258" s="517" t="s">
        <v>414</v>
      </c>
      <c r="B258" s="518" t="s">
        <v>415</v>
      </c>
      <c r="C258" s="633" t="s">
        <v>416</v>
      </c>
      <c r="D258" s="520" t="s">
        <v>2530</v>
      </c>
      <c r="E258" s="510">
        <f>VLOOKUP(D258,ФОТ!$B$3:$C$105,2,FALSE)</f>
        <v>160.03</v>
      </c>
      <c r="F258" s="647">
        <v>2.15</v>
      </c>
      <c r="G258" s="648">
        <f t="shared" si="9"/>
        <v>344.06</v>
      </c>
      <c r="H258" s="522">
        <f>ROUND(G258*ФОТ!$D$3,2)</f>
        <v>916.58</v>
      </c>
      <c r="I258" s="597">
        <f>ROUND(H258*ФОТ!$E$3,1)</f>
        <v>1329</v>
      </c>
      <c r="J258" s="694"/>
    </row>
    <row r="259" spans="1:10" x14ac:dyDescent="0.2">
      <c r="A259" s="517"/>
      <c r="B259" s="518"/>
      <c r="C259" s="633"/>
      <c r="D259" s="520" t="s">
        <v>2525</v>
      </c>
      <c r="E259" s="510">
        <f>VLOOKUP(D259,ФОТ!$B$3:$C$105,2,FALSE)</f>
        <v>131.12</v>
      </c>
      <c r="F259" s="649">
        <v>2.15</v>
      </c>
      <c r="G259" s="648">
        <f t="shared" si="9"/>
        <v>281.91000000000003</v>
      </c>
      <c r="H259" s="522">
        <f>ROUND(G259*ФОТ!$D$3,2)</f>
        <v>751.01</v>
      </c>
      <c r="I259" s="597">
        <f>ROUND(H259*ФОТ!$E$3,1)</f>
        <v>1089</v>
      </c>
      <c r="J259" s="694"/>
    </row>
    <row r="260" spans="1:10" ht="17.25" customHeight="1" x14ac:dyDescent="0.25">
      <c r="A260" s="517"/>
      <c r="B260" s="518"/>
      <c r="C260" s="633"/>
      <c r="D260" s="520"/>
      <c r="E260" s="510"/>
      <c r="F260" s="649"/>
      <c r="G260" s="648"/>
      <c r="H260" s="522"/>
      <c r="I260" s="650">
        <f>I258+I259</f>
        <v>2418</v>
      </c>
      <c r="J260" s="650">
        <f>J258+J259</f>
        <v>0</v>
      </c>
    </row>
    <row r="261" spans="1:10" ht="9" customHeight="1" x14ac:dyDescent="0.2">
      <c r="A261" s="517"/>
      <c r="B261" s="518"/>
      <c r="C261" s="633"/>
      <c r="D261" s="520"/>
      <c r="E261" s="508"/>
      <c r="F261" s="649"/>
      <c r="G261" s="648"/>
      <c r="H261" s="687"/>
      <c r="I261" s="686"/>
      <c r="J261" s="694"/>
    </row>
    <row r="262" spans="1:10" x14ac:dyDescent="0.2">
      <c r="A262" s="517" t="s">
        <v>417</v>
      </c>
      <c r="B262" s="518" t="s">
        <v>418</v>
      </c>
      <c r="C262" s="633" t="s">
        <v>3281</v>
      </c>
      <c r="D262" s="520" t="s">
        <v>2530</v>
      </c>
      <c r="E262" s="510">
        <f>VLOOKUP(D262,ФОТ!$B$3:$C$105,2,FALSE)</f>
        <v>160.03</v>
      </c>
      <c r="F262" s="649">
        <v>2.5</v>
      </c>
      <c r="G262" s="648">
        <f>ROUND(E262*F262,2)</f>
        <v>400.08</v>
      </c>
      <c r="H262" s="522">
        <f>ROUND(G262*ФОТ!$D$3,2)</f>
        <v>1065.81</v>
      </c>
      <c r="I262" s="597">
        <f>ROUND(H262*ФОТ!$E$3,1)</f>
        <v>1545.4</v>
      </c>
      <c r="J262" s="694"/>
    </row>
    <row r="263" spans="1:10" x14ac:dyDescent="0.2">
      <c r="A263" s="517"/>
      <c r="B263" s="518"/>
      <c r="C263" s="633"/>
      <c r="D263" s="520" t="s">
        <v>2525</v>
      </c>
      <c r="E263" s="510">
        <f>VLOOKUP(D263,ФОТ!$B$3:$C$105,2,FALSE)</f>
        <v>131.12</v>
      </c>
      <c r="F263" s="649">
        <v>2.5</v>
      </c>
      <c r="G263" s="648">
        <f>ROUND(E263*F263,2)</f>
        <v>327.8</v>
      </c>
      <c r="H263" s="522">
        <f>ROUND(G263*ФОТ!$D$3,2)</f>
        <v>873.26</v>
      </c>
      <c r="I263" s="597">
        <f>ROUND(H263*ФОТ!$E$3,1)</f>
        <v>1266.2</v>
      </c>
      <c r="J263" s="694"/>
    </row>
    <row r="264" spans="1:10" ht="15.75" customHeight="1" x14ac:dyDescent="0.25">
      <c r="A264" s="517"/>
      <c r="B264" s="518"/>
      <c r="C264" s="633"/>
      <c r="D264" s="520"/>
      <c r="E264" s="508"/>
      <c r="F264" s="649"/>
      <c r="G264" s="648"/>
      <c r="H264" s="687"/>
      <c r="I264" s="695">
        <f>I262+I263</f>
        <v>2811.6</v>
      </c>
      <c r="J264" s="695">
        <f>J262+J263</f>
        <v>0</v>
      </c>
    </row>
    <row r="265" spans="1:10" x14ac:dyDescent="0.2">
      <c r="A265" s="517" t="s">
        <v>3282</v>
      </c>
      <c r="B265" s="518" t="s">
        <v>3283</v>
      </c>
      <c r="C265" s="633" t="s">
        <v>3284</v>
      </c>
      <c r="D265" s="520" t="s">
        <v>2530</v>
      </c>
      <c r="E265" s="510">
        <f>VLOOKUP(D265,ФОТ!$B$3:$C$105,2,FALSE)</f>
        <v>160.03</v>
      </c>
      <c r="F265" s="649">
        <v>3.5</v>
      </c>
      <c r="G265" s="648">
        <f>ROUND(E265*F265,2)</f>
        <v>560.11</v>
      </c>
      <c r="H265" s="522">
        <f>ROUND(G265*ФОТ!$D$3,2)</f>
        <v>1492.13</v>
      </c>
      <c r="I265" s="597">
        <f>ROUND(H265*ФОТ!$E$3,1)</f>
        <v>2163.6</v>
      </c>
      <c r="J265" s="694"/>
    </row>
    <row r="266" spans="1:10" x14ac:dyDescent="0.2">
      <c r="A266" s="517"/>
      <c r="B266" s="518"/>
      <c r="C266" s="633"/>
      <c r="D266" s="520" t="s">
        <v>2525</v>
      </c>
      <c r="E266" s="510">
        <f>VLOOKUP(D266,ФОТ!$B$3:$C$105,2,FALSE)</f>
        <v>131.12</v>
      </c>
      <c r="F266" s="649">
        <v>3.5</v>
      </c>
      <c r="G266" s="648">
        <f>ROUND(E266*F266,2)</f>
        <v>458.92</v>
      </c>
      <c r="H266" s="522">
        <f>ROUND(G266*ФОТ!$D$3,2)</f>
        <v>1222.56</v>
      </c>
      <c r="I266" s="597">
        <f>ROUND(H266*ФОТ!$E$3,1)</f>
        <v>1772.7</v>
      </c>
      <c r="J266" s="694"/>
    </row>
    <row r="267" spans="1:10" ht="15.75" customHeight="1" x14ac:dyDescent="0.25">
      <c r="A267" s="517"/>
      <c r="B267" s="518"/>
      <c r="C267" s="633"/>
      <c r="D267" s="520"/>
      <c r="E267" s="508"/>
      <c r="F267" s="649"/>
      <c r="G267" s="648"/>
      <c r="H267" s="687"/>
      <c r="I267" s="695">
        <f>I265+I266</f>
        <v>3936.3</v>
      </c>
      <c r="J267" s="695">
        <f>J265+J266</f>
        <v>0</v>
      </c>
    </row>
    <row r="268" spans="1:10" ht="12.75" customHeight="1" x14ac:dyDescent="0.2">
      <c r="A268" s="517" t="s">
        <v>3285</v>
      </c>
      <c r="B268" s="518" t="s">
        <v>3286</v>
      </c>
      <c r="C268" s="633" t="s">
        <v>3287</v>
      </c>
      <c r="D268" s="520" t="s">
        <v>2530</v>
      </c>
      <c r="E268" s="510">
        <f>VLOOKUP(D268,ФОТ!$B$3:$C$105,2,FALSE)</f>
        <v>160.03</v>
      </c>
      <c r="F268" s="649">
        <v>1.2</v>
      </c>
      <c r="G268" s="648">
        <f t="shared" ref="G268:G284" si="10">ROUND(E268*F268,2)</f>
        <v>192.04</v>
      </c>
      <c r="H268" s="522">
        <f>ROUND(G268*ФОТ!$D$3,2)</f>
        <v>511.59</v>
      </c>
      <c r="I268" s="597">
        <f>ROUND(H268*ФОТ!$E$3,1)</f>
        <v>741.8</v>
      </c>
      <c r="J268" s="597">
        <f>ROUND(H268*ФОТ!$F$3,1)</f>
        <v>665.1</v>
      </c>
    </row>
    <row r="269" spans="1:10" ht="12.75" customHeight="1" x14ac:dyDescent="0.2">
      <c r="A269" s="517"/>
      <c r="B269" s="518"/>
      <c r="C269" s="633"/>
      <c r="D269" s="520" t="s">
        <v>2525</v>
      </c>
      <c r="E269" s="510">
        <f>VLOOKUP(D269,ФОТ!$B$3:$C$105,2,FALSE)</f>
        <v>131.12</v>
      </c>
      <c r="F269" s="649">
        <v>1.2</v>
      </c>
      <c r="G269" s="648">
        <f t="shared" si="10"/>
        <v>157.34</v>
      </c>
      <c r="H269" s="522">
        <f>ROUND(G269*ФОТ!$D$3,2)</f>
        <v>419.15</v>
      </c>
      <c r="I269" s="597">
        <f>ROUND(H269*ФОТ!$E$3,1)</f>
        <v>607.79999999999995</v>
      </c>
      <c r="J269" s="597">
        <f>ROUND(H269*ФОТ!$F$3,1)</f>
        <v>544.9</v>
      </c>
    </row>
    <row r="270" spans="1:10" ht="13.5" customHeight="1" x14ac:dyDescent="0.25">
      <c r="A270" s="517"/>
      <c r="B270" s="518"/>
      <c r="C270" s="633"/>
      <c r="D270" s="520"/>
      <c r="E270" s="510"/>
      <c r="F270" s="649"/>
      <c r="G270" s="648"/>
      <c r="H270" s="522"/>
      <c r="I270" s="650">
        <f>I268+I269</f>
        <v>1349.6</v>
      </c>
      <c r="J270" s="650">
        <f>J268+J269</f>
        <v>1210</v>
      </c>
    </row>
    <row r="271" spans="1:10" ht="17.25" customHeight="1" x14ac:dyDescent="0.2">
      <c r="A271" s="517"/>
      <c r="B271" s="518" t="s">
        <v>3288</v>
      </c>
      <c r="C271" s="633" t="s">
        <v>2219</v>
      </c>
      <c r="D271" s="520" t="s">
        <v>2530</v>
      </c>
      <c r="E271" s="510">
        <f>VLOOKUP(D271,ФОТ!$B$3:$C$105,2,FALSE)</f>
        <v>160.03</v>
      </c>
      <c r="F271" s="649">
        <v>1.8</v>
      </c>
      <c r="G271" s="648">
        <f t="shared" si="10"/>
        <v>288.05</v>
      </c>
      <c r="H271" s="522">
        <f>ROUND(G271*ФОТ!$D$3,2)</f>
        <v>767.37</v>
      </c>
      <c r="I271" s="597">
        <f>ROUND(H271*ФОТ!$E$3,1)</f>
        <v>1112.7</v>
      </c>
      <c r="J271" s="597">
        <f>ROUND(H271*ФОТ!$F$3,1)</f>
        <v>997.6</v>
      </c>
    </row>
    <row r="272" spans="1:10" ht="12.75" customHeight="1" x14ac:dyDescent="0.2">
      <c r="A272" s="517"/>
      <c r="B272" s="518"/>
      <c r="C272" s="633"/>
      <c r="D272" s="520" t="s">
        <v>2525</v>
      </c>
      <c r="E272" s="510">
        <f>VLOOKUP(D272,ФОТ!$B$3:$C$105,2,FALSE)</f>
        <v>131.12</v>
      </c>
      <c r="F272" s="649">
        <v>1.8</v>
      </c>
      <c r="G272" s="648">
        <f t="shared" si="10"/>
        <v>236.02</v>
      </c>
      <c r="H272" s="522">
        <f>ROUND(G272*ФОТ!$D$3,2)</f>
        <v>628.76</v>
      </c>
      <c r="I272" s="597">
        <f>ROUND(H272*ФОТ!$E$3,1)</f>
        <v>911.7</v>
      </c>
      <c r="J272" s="597">
        <f>ROUND(H272*ФОТ!$F$3,1)</f>
        <v>817.4</v>
      </c>
    </row>
    <row r="273" spans="1:10" ht="16.5" customHeight="1" x14ac:dyDescent="0.25">
      <c r="A273" s="517"/>
      <c r="B273" s="518"/>
      <c r="C273" s="633"/>
      <c r="D273" s="520"/>
      <c r="E273" s="510"/>
      <c r="F273" s="649"/>
      <c r="G273" s="648"/>
      <c r="H273" s="522"/>
      <c r="I273" s="650">
        <f>I271+I272</f>
        <v>2024.4</v>
      </c>
      <c r="J273" s="650">
        <f>J271+J272</f>
        <v>1815</v>
      </c>
    </row>
    <row r="274" spans="1:10" ht="17.25" customHeight="1" x14ac:dyDescent="0.2">
      <c r="A274" s="517"/>
      <c r="B274" s="518" t="s">
        <v>3289</v>
      </c>
      <c r="C274" s="633" t="s">
        <v>2219</v>
      </c>
      <c r="D274" s="520" t="s">
        <v>2530</v>
      </c>
      <c r="E274" s="510">
        <f>VLOOKUP(D274,ФОТ!$B$3:$C$105,2,FALSE)</f>
        <v>160.03</v>
      </c>
      <c r="F274" s="649">
        <v>2.88</v>
      </c>
      <c r="G274" s="648">
        <f t="shared" si="10"/>
        <v>460.89</v>
      </c>
      <c r="H274" s="522">
        <f>ROUND(G274*ФОТ!$D$3,2)</f>
        <v>1227.81</v>
      </c>
      <c r="I274" s="597">
        <f>ROUND(H274*ФОТ!$E$3,1)</f>
        <v>1780.3</v>
      </c>
      <c r="J274" s="597">
        <f>ROUND(H274*ФОТ!$F$3,1)</f>
        <v>1596.2</v>
      </c>
    </row>
    <row r="275" spans="1:10" ht="12.75" customHeight="1" x14ac:dyDescent="0.2">
      <c r="A275" s="517"/>
      <c r="B275" s="518"/>
      <c r="C275" s="633"/>
      <c r="D275" s="520" t="s">
        <v>2525</v>
      </c>
      <c r="E275" s="510">
        <f>VLOOKUP(D275,ФОТ!$B$3:$C$105,2,FALSE)</f>
        <v>131.12</v>
      </c>
      <c r="F275" s="649">
        <v>2.88</v>
      </c>
      <c r="G275" s="648">
        <f t="shared" si="10"/>
        <v>377.63</v>
      </c>
      <c r="H275" s="522">
        <f>ROUND(G275*ФОТ!$D$3,2)</f>
        <v>1006.01</v>
      </c>
      <c r="I275" s="597">
        <f>ROUND(H275*ФОТ!$E$3,1)</f>
        <v>1458.7</v>
      </c>
      <c r="J275" s="597">
        <f>ROUND(H275*ФОТ!$F$3,1)</f>
        <v>1307.8</v>
      </c>
    </row>
    <row r="276" spans="1:10" ht="16.5" customHeight="1" x14ac:dyDescent="0.25">
      <c r="A276" s="517"/>
      <c r="B276" s="518"/>
      <c r="C276" s="633"/>
      <c r="D276" s="520"/>
      <c r="E276" s="510"/>
      <c r="F276" s="649"/>
      <c r="G276" s="648"/>
      <c r="H276" s="522"/>
      <c r="I276" s="650">
        <f>I274+I275</f>
        <v>3239</v>
      </c>
      <c r="J276" s="650">
        <f>J274+J275</f>
        <v>2904</v>
      </c>
    </row>
    <row r="277" spans="1:10" ht="17.25" customHeight="1" x14ac:dyDescent="0.2">
      <c r="A277" s="517"/>
      <c r="B277" s="518" t="s">
        <v>3290</v>
      </c>
      <c r="C277" s="633" t="s">
        <v>2219</v>
      </c>
      <c r="D277" s="520" t="s">
        <v>2530</v>
      </c>
      <c r="E277" s="510">
        <f>VLOOKUP(D277,ФОТ!$B$3:$C$105,2,FALSE)</f>
        <v>160.03</v>
      </c>
      <c r="F277" s="649">
        <v>3.6</v>
      </c>
      <c r="G277" s="648">
        <f t="shared" si="10"/>
        <v>576.11</v>
      </c>
      <c r="H277" s="522">
        <f>ROUND(G277*ФОТ!$D$3,2)</f>
        <v>1534.76</v>
      </c>
      <c r="I277" s="597">
        <f>ROUND(H277*ФОТ!$E$3,1)</f>
        <v>2225.4</v>
      </c>
      <c r="J277" s="686"/>
    </row>
    <row r="278" spans="1:10" ht="12.75" customHeight="1" x14ac:dyDescent="0.2">
      <c r="A278" s="517"/>
      <c r="B278" s="518"/>
      <c r="C278" s="633"/>
      <c r="D278" s="520" t="s">
        <v>2525</v>
      </c>
      <c r="E278" s="510">
        <f>VLOOKUP(D278,ФОТ!$B$3:$C$105,2,FALSE)</f>
        <v>131.12</v>
      </c>
      <c r="F278" s="649">
        <v>3.6</v>
      </c>
      <c r="G278" s="648">
        <f t="shared" si="10"/>
        <v>472.03</v>
      </c>
      <c r="H278" s="522">
        <f>ROUND(G278*ФОТ!$D$3,2)</f>
        <v>1257.49</v>
      </c>
      <c r="I278" s="597">
        <f>ROUND(H278*ФОТ!$E$3,1)</f>
        <v>1823.4</v>
      </c>
      <c r="J278" s="694"/>
    </row>
    <row r="279" spans="1:10" ht="16.5" customHeight="1" x14ac:dyDescent="0.25">
      <c r="A279" s="517"/>
      <c r="B279" s="518"/>
      <c r="C279" s="633"/>
      <c r="D279" s="520"/>
      <c r="E279" s="510"/>
      <c r="F279" s="649"/>
      <c r="G279" s="648"/>
      <c r="H279" s="522"/>
      <c r="I279" s="650">
        <f>I277+I278</f>
        <v>4048.8</v>
      </c>
      <c r="J279" s="650">
        <f>J277+J278</f>
        <v>0</v>
      </c>
    </row>
    <row r="280" spans="1:10" ht="17.25" customHeight="1" x14ac:dyDescent="0.2">
      <c r="A280" s="517"/>
      <c r="B280" s="518" t="s">
        <v>3291</v>
      </c>
      <c r="C280" s="633" t="s">
        <v>2219</v>
      </c>
      <c r="D280" s="520" t="s">
        <v>2530</v>
      </c>
      <c r="E280" s="510">
        <f>VLOOKUP(D280,ФОТ!$B$3:$C$105,2,FALSE)</f>
        <v>160.03</v>
      </c>
      <c r="F280" s="649">
        <v>4.32</v>
      </c>
      <c r="G280" s="648">
        <f t="shared" si="10"/>
        <v>691.33</v>
      </c>
      <c r="H280" s="522">
        <f>ROUND(G280*ФОТ!$D$3,2)</f>
        <v>1841.7</v>
      </c>
      <c r="I280" s="597">
        <f>ROUND(H280*ФОТ!$E$3,1)</f>
        <v>2670.5</v>
      </c>
      <c r="J280" s="686"/>
    </row>
    <row r="281" spans="1:10" ht="12.75" customHeight="1" x14ac:dyDescent="0.2">
      <c r="A281" s="517"/>
      <c r="B281" s="518"/>
      <c r="C281" s="633"/>
      <c r="D281" s="520" t="s">
        <v>2525</v>
      </c>
      <c r="E281" s="510">
        <f>VLOOKUP(D281,ФОТ!$B$3:$C$105,2,FALSE)</f>
        <v>131.12</v>
      </c>
      <c r="F281" s="649">
        <v>8.64</v>
      </c>
      <c r="G281" s="648">
        <f t="shared" si="10"/>
        <v>1132.8800000000001</v>
      </c>
      <c r="H281" s="522">
        <f>ROUND(G281*ФОТ!$D$3,2)</f>
        <v>3017.99</v>
      </c>
      <c r="I281" s="597">
        <f>ROUND(H281*ФОТ!$E$3,1)</f>
        <v>4376.1000000000004</v>
      </c>
      <c r="J281" s="694"/>
    </row>
    <row r="282" spans="1:10" ht="15" customHeight="1" x14ac:dyDescent="0.25">
      <c r="A282" s="517"/>
      <c r="B282" s="518"/>
      <c r="C282" s="633"/>
      <c r="D282" s="520"/>
      <c r="E282" s="510"/>
      <c r="F282" s="649"/>
      <c r="G282" s="648"/>
      <c r="H282" s="522"/>
      <c r="I282" s="650">
        <f>I280+I281</f>
        <v>7046.6</v>
      </c>
      <c r="J282" s="650">
        <f>J280+J281</f>
        <v>0</v>
      </c>
    </row>
    <row r="283" spans="1:10" ht="20.25" customHeight="1" x14ac:dyDescent="0.2">
      <c r="A283" s="517"/>
      <c r="B283" s="518" t="s">
        <v>3292</v>
      </c>
      <c r="C283" s="633" t="s">
        <v>3287</v>
      </c>
      <c r="D283" s="520" t="s">
        <v>2530</v>
      </c>
      <c r="E283" s="510">
        <f>VLOOKUP(D283,ФОТ!$B$3:$C$105,2,FALSE)</f>
        <v>160.03</v>
      </c>
      <c r="F283" s="649">
        <v>5.4</v>
      </c>
      <c r="G283" s="648">
        <f t="shared" si="10"/>
        <v>864.16</v>
      </c>
      <c r="H283" s="522">
        <f>ROUND(G283*ФОТ!$D$3,2)</f>
        <v>2302.12</v>
      </c>
      <c r="I283" s="597">
        <f>ROUND(H283*ФОТ!$E$3,1)</f>
        <v>3338.1</v>
      </c>
      <c r="J283" s="686"/>
    </row>
    <row r="284" spans="1:10" ht="12.75" customHeight="1" x14ac:dyDescent="0.2">
      <c r="A284" s="517"/>
      <c r="B284" s="518"/>
      <c r="C284" s="633"/>
      <c r="D284" s="520" t="s">
        <v>2525</v>
      </c>
      <c r="E284" s="510">
        <f>VLOOKUP(D284,ФОТ!$B$3:$C$105,2,FALSE)</f>
        <v>131.12</v>
      </c>
      <c r="F284" s="649">
        <v>10.8</v>
      </c>
      <c r="G284" s="648">
        <f t="shared" si="10"/>
        <v>1416.1</v>
      </c>
      <c r="H284" s="522">
        <f>ROUND(G284*ФОТ!$D$3,2)</f>
        <v>3772.49</v>
      </c>
      <c r="I284" s="597">
        <f>ROUND(H284*ФОТ!$E$3,1)</f>
        <v>5470.1</v>
      </c>
      <c r="J284" s="694"/>
    </row>
    <row r="285" spans="1:10" ht="12.75" customHeight="1" x14ac:dyDescent="0.25">
      <c r="A285" s="517"/>
      <c r="B285" s="518"/>
      <c r="C285" s="633"/>
      <c r="D285" s="520"/>
      <c r="E285" s="510"/>
      <c r="F285" s="649"/>
      <c r="G285" s="648"/>
      <c r="H285" s="522"/>
      <c r="I285" s="650">
        <f>I283+I284</f>
        <v>8808.2000000000007</v>
      </c>
      <c r="J285" s="650">
        <f>J283+J284</f>
        <v>0</v>
      </c>
    </row>
    <row r="286" spans="1:10" ht="12.75" customHeight="1" x14ac:dyDescent="0.2">
      <c r="A286" s="517"/>
      <c r="B286" s="518"/>
      <c r="C286" s="633"/>
      <c r="D286" s="520"/>
      <c r="E286" s="508"/>
      <c r="F286" s="649"/>
      <c r="G286" s="648"/>
      <c r="H286" s="687"/>
      <c r="I286" s="686"/>
      <c r="J286" s="694"/>
    </row>
    <row r="287" spans="1:10" x14ac:dyDescent="0.2">
      <c r="A287" s="517" t="s">
        <v>3293</v>
      </c>
      <c r="B287" s="518" t="s">
        <v>3294</v>
      </c>
      <c r="C287" s="633" t="s">
        <v>3295</v>
      </c>
      <c r="D287" s="520" t="s">
        <v>2525</v>
      </c>
      <c r="E287" s="510">
        <f>VLOOKUP(D287,ФОТ!$B$3:$C$105,2,FALSE)</f>
        <v>131.12</v>
      </c>
      <c r="F287" s="649">
        <v>2.2000000000000002</v>
      </c>
      <c r="G287" s="648">
        <f t="shared" ref="G287:G294" si="11">ROUND(E287*F287,2)</f>
        <v>288.45999999999998</v>
      </c>
      <c r="H287" s="522">
        <f>ROUND(G287*ФОТ!$D$3,2)</f>
        <v>768.46</v>
      </c>
      <c r="I287" s="597">
        <f>ROUND(H287*ФОТ!$E$3,1)</f>
        <v>1114.3</v>
      </c>
      <c r="J287" s="597">
        <f>ROUND(H287*ФОТ!$F$3,1)</f>
        <v>999</v>
      </c>
    </row>
    <row r="288" spans="1:10" x14ac:dyDescent="0.2">
      <c r="A288" s="517"/>
      <c r="B288" s="518" t="s">
        <v>3296</v>
      </c>
      <c r="C288" s="633"/>
      <c r="D288" s="520" t="s">
        <v>2526</v>
      </c>
      <c r="E288" s="510">
        <f>VLOOKUP(D288,ФОТ!$B$3:$C$105,2,FALSE)</f>
        <v>144.41</v>
      </c>
      <c r="F288" s="649">
        <v>2.2000000000000002</v>
      </c>
      <c r="G288" s="648">
        <f t="shared" si="11"/>
        <v>317.7</v>
      </c>
      <c r="H288" s="522">
        <f>ROUND(G288*ФОТ!$D$3,2)</f>
        <v>846.35</v>
      </c>
      <c r="I288" s="597">
        <f>ROUND(H288*ФОТ!$E$3,1)</f>
        <v>1227.2</v>
      </c>
      <c r="J288" s="597">
        <f>ROUND(H288*ФОТ!$F$3,1)</f>
        <v>1100.3</v>
      </c>
    </row>
    <row r="289" spans="1:10" ht="15" x14ac:dyDescent="0.25">
      <c r="A289" s="517"/>
      <c r="B289" s="518"/>
      <c r="C289" s="633"/>
      <c r="D289" s="520"/>
      <c r="E289" s="510"/>
      <c r="F289" s="649"/>
      <c r="G289" s="648"/>
      <c r="H289" s="522"/>
      <c r="I289" s="650">
        <f>I287+I288</f>
        <v>2341.5</v>
      </c>
      <c r="J289" s="650">
        <f>J287+J288</f>
        <v>2099.3000000000002</v>
      </c>
    </row>
    <row r="290" spans="1:10" ht="18" customHeight="1" x14ac:dyDescent="0.2">
      <c r="A290" s="517"/>
      <c r="B290" s="525" t="s">
        <v>3297</v>
      </c>
      <c r="C290" s="633" t="s">
        <v>2219</v>
      </c>
      <c r="D290" s="520" t="s">
        <v>2525</v>
      </c>
      <c r="E290" s="510">
        <f>VLOOKUP(D290,ФОТ!$B$3:$C$105,2,FALSE)</f>
        <v>131.12</v>
      </c>
      <c r="F290" s="649">
        <v>3.8</v>
      </c>
      <c r="G290" s="648">
        <f t="shared" si="11"/>
        <v>498.26</v>
      </c>
      <c r="H290" s="522">
        <f>ROUND(G290*ФОТ!$D$3,2)</f>
        <v>1327.36</v>
      </c>
      <c r="I290" s="597">
        <f>ROUND(H290*ФОТ!$E$3,1)</f>
        <v>1924.7</v>
      </c>
      <c r="J290" s="597">
        <f>ROUND(H290*ФОТ!$F$3,1)</f>
        <v>1725.6</v>
      </c>
    </row>
    <row r="291" spans="1:10" ht="12.75" customHeight="1" x14ac:dyDescent="0.2">
      <c r="A291" s="517"/>
      <c r="B291" s="525"/>
      <c r="C291" s="633"/>
      <c r="D291" s="520" t="s">
        <v>2526</v>
      </c>
      <c r="E291" s="510">
        <f>VLOOKUP(D291,ФОТ!$B$3:$C$105,2,FALSE)</f>
        <v>144.41</v>
      </c>
      <c r="F291" s="649">
        <v>3.8</v>
      </c>
      <c r="G291" s="648">
        <f t="shared" si="11"/>
        <v>548.76</v>
      </c>
      <c r="H291" s="522">
        <f>ROUND(G291*ФОТ!$D$3,2)</f>
        <v>1461.9</v>
      </c>
      <c r="I291" s="597">
        <f>ROUND(H291*ФОТ!$E$3,1)</f>
        <v>2119.8000000000002</v>
      </c>
      <c r="J291" s="597">
        <f>ROUND(H291*ФОТ!$F$3,1)</f>
        <v>1900.5</v>
      </c>
    </row>
    <row r="292" spans="1:10" ht="12.75" customHeight="1" x14ac:dyDescent="0.25">
      <c r="A292" s="517"/>
      <c r="B292" s="525"/>
      <c r="C292" s="633"/>
      <c r="D292" s="520"/>
      <c r="E292" s="510"/>
      <c r="F292" s="649"/>
      <c r="G292" s="648"/>
      <c r="H292" s="522"/>
      <c r="I292" s="650">
        <f>I290+I291</f>
        <v>4044.5</v>
      </c>
      <c r="J292" s="650">
        <f>J290+J291</f>
        <v>3626.1</v>
      </c>
    </row>
    <row r="293" spans="1:10" ht="18" customHeight="1" x14ac:dyDescent="0.2">
      <c r="A293" s="517"/>
      <c r="B293" s="525" t="s">
        <v>3298</v>
      </c>
      <c r="C293" s="633" t="s">
        <v>2219</v>
      </c>
      <c r="D293" s="520" t="s">
        <v>2525</v>
      </c>
      <c r="E293" s="510">
        <f>VLOOKUP(D293,ФОТ!$B$3:$C$105,2,FALSE)</f>
        <v>131.12</v>
      </c>
      <c r="F293" s="649">
        <v>7.5</v>
      </c>
      <c r="G293" s="648">
        <f t="shared" si="11"/>
        <v>983.4</v>
      </c>
      <c r="H293" s="522">
        <f>ROUND(G293*ФОТ!$D$3,2)</f>
        <v>2619.7800000000002</v>
      </c>
      <c r="I293" s="597">
        <f>ROUND(H293*ФОТ!$E$3,1)</f>
        <v>3798.7</v>
      </c>
      <c r="J293" s="694"/>
    </row>
    <row r="294" spans="1:10" x14ac:dyDescent="0.2">
      <c r="A294" s="517"/>
      <c r="B294" s="518"/>
      <c r="C294" s="633"/>
      <c r="D294" s="520" t="s">
        <v>2526</v>
      </c>
      <c r="E294" s="510">
        <f>VLOOKUP(D294,ФОТ!$B$3:$C$105,2,FALSE)</f>
        <v>144.41</v>
      </c>
      <c r="F294" s="649">
        <v>7.5</v>
      </c>
      <c r="G294" s="648">
        <f t="shared" si="11"/>
        <v>1083.08</v>
      </c>
      <c r="H294" s="522">
        <f>ROUND(G294*ФОТ!$D$3,2)</f>
        <v>2885.33</v>
      </c>
      <c r="I294" s="597">
        <f>ROUND(H294*ФОТ!$E$3,1)</f>
        <v>4183.7</v>
      </c>
      <c r="J294" s="694"/>
    </row>
    <row r="295" spans="1:10" ht="15" x14ac:dyDescent="0.25">
      <c r="A295" s="517"/>
      <c r="B295" s="518"/>
      <c r="C295" s="633"/>
      <c r="D295" s="520"/>
      <c r="E295" s="508"/>
      <c r="F295" s="649"/>
      <c r="G295" s="648"/>
      <c r="H295" s="687"/>
      <c r="I295" s="695">
        <f>I293+I294</f>
        <v>7982.4</v>
      </c>
      <c r="J295" s="695">
        <f>J293+J294</f>
        <v>0</v>
      </c>
    </row>
    <row r="296" spans="1:10" ht="15" customHeight="1" x14ac:dyDescent="0.2">
      <c r="A296" s="506" t="s">
        <v>3299</v>
      </c>
      <c r="B296" s="518" t="s">
        <v>3889</v>
      </c>
      <c r="C296" s="633"/>
      <c r="D296" s="520"/>
      <c r="E296" s="508"/>
      <c r="F296" s="649"/>
      <c r="G296" s="648"/>
      <c r="H296" s="687"/>
      <c r="I296" s="686"/>
      <c r="J296" s="694"/>
    </row>
    <row r="297" spans="1:10" x14ac:dyDescent="0.2">
      <c r="A297" s="517"/>
      <c r="B297" s="518" t="s">
        <v>3300</v>
      </c>
      <c r="C297" s="633" t="s">
        <v>263</v>
      </c>
      <c r="D297" s="520" t="s">
        <v>2525</v>
      </c>
      <c r="E297" s="510">
        <f>VLOOKUP(D297,ФОТ!$B$3:$C$105,2,FALSE)</f>
        <v>131.12</v>
      </c>
      <c r="F297" s="649">
        <v>1.7</v>
      </c>
      <c r="G297" s="648">
        <f>ROUND(E297*F297,2)</f>
        <v>222.9</v>
      </c>
      <c r="H297" s="522">
        <f>ROUND(G297*ФОТ!$D$3,2)</f>
        <v>593.80999999999995</v>
      </c>
      <c r="I297" s="597">
        <f>ROUND(H297*ФОТ!$E$3,1)</f>
        <v>861</v>
      </c>
      <c r="J297" s="597">
        <f>ROUND(H297*ФОТ!$F$3,1)</f>
        <v>772</v>
      </c>
    </row>
    <row r="298" spans="1:10" ht="18" customHeight="1" x14ac:dyDescent="0.2">
      <c r="A298" s="517"/>
      <c r="B298" s="652" t="s">
        <v>3301</v>
      </c>
      <c r="C298" s="633" t="s">
        <v>2219</v>
      </c>
      <c r="D298" s="520" t="s">
        <v>2525</v>
      </c>
      <c r="E298" s="510">
        <f>VLOOKUP(D298,ФОТ!$B$3:$C$105,2,FALSE)</f>
        <v>131.12</v>
      </c>
      <c r="F298" s="649">
        <v>2.2000000000000002</v>
      </c>
      <c r="G298" s="648">
        <f>ROUND(E298*F298,2)</f>
        <v>288.45999999999998</v>
      </c>
      <c r="H298" s="522">
        <f>ROUND(G298*ФОТ!$D$3,2)</f>
        <v>768.46</v>
      </c>
      <c r="I298" s="597">
        <f>ROUND(H298*ФОТ!$E$3,1)</f>
        <v>1114.3</v>
      </c>
      <c r="J298" s="597">
        <f>ROUND(H298*ФОТ!$F$3,1)</f>
        <v>999</v>
      </c>
    </row>
    <row r="299" spans="1:10" ht="18" customHeight="1" x14ac:dyDescent="0.2">
      <c r="A299" s="517"/>
      <c r="B299" s="652" t="s">
        <v>3302</v>
      </c>
      <c r="C299" s="633" t="s">
        <v>2219</v>
      </c>
      <c r="D299" s="520" t="s">
        <v>2525</v>
      </c>
      <c r="E299" s="510">
        <f>VLOOKUP(D299,ФОТ!$B$3:$C$105,2,FALSE)</f>
        <v>131.12</v>
      </c>
      <c r="F299" s="647">
        <v>2.7</v>
      </c>
      <c r="G299" s="648">
        <f>ROUND(E299*F299,2)</f>
        <v>354.02</v>
      </c>
      <c r="H299" s="522">
        <f>ROUND(G299*ФОТ!$D$3,2)</f>
        <v>943.11</v>
      </c>
      <c r="I299" s="597">
        <f>ROUND(H299*ФОТ!$E$3,1)</f>
        <v>1367.5</v>
      </c>
      <c r="J299" s="694"/>
    </row>
    <row r="300" spans="1:10" ht="18" customHeight="1" x14ac:dyDescent="0.2">
      <c r="A300" s="517"/>
      <c r="B300" s="652" t="s">
        <v>3303</v>
      </c>
      <c r="C300" s="633" t="s">
        <v>2219</v>
      </c>
      <c r="D300" s="520" t="s">
        <v>2525</v>
      </c>
      <c r="E300" s="510">
        <f>VLOOKUP(D300,ФОТ!$B$3:$C$105,2,FALSE)</f>
        <v>131.12</v>
      </c>
      <c r="F300" s="649">
        <v>3.2</v>
      </c>
      <c r="G300" s="648">
        <f>ROUND(E300*F300,2)</f>
        <v>419.58</v>
      </c>
      <c r="H300" s="522">
        <f>ROUND(G300*ФОТ!$D$3,2)</f>
        <v>1117.76</v>
      </c>
      <c r="I300" s="597">
        <f>ROUND(H300*ФОТ!$E$3,1)</f>
        <v>1620.8</v>
      </c>
      <c r="J300" s="694"/>
    </row>
    <row r="301" spans="1:10" ht="18" customHeight="1" x14ac:dyDescent="0.2">
      <c r="A301" s="517"/>
      <c r="B301" s="652" t="s">
        <v>3304</v>
      </c>
      <c r="C301" s="633"/>
      <c r="D301" s="520"/>
      <c r="E301" s="508"/>
      <c r="F301" s="649"/>
      <c r="G301" s="648"/>
      <c r="H301" s="687"/>
      <c r="I301" s="686"/>
      <c r="J301" s="694"/>
    </row>
    <row r="302" spans="1:10" ht="18" customHeight="1" x14ac:dyDescent="0.2">
      <c r="A302" s="517" t="s">
        <v>3305</v>
      </c>
      <c r="B302" s="652" t="s">
        <v>455</v>
      </c>
      <c r="C302" s="633" t="s">
        <v>456</v>
      </c>
      <c r="D302" s="520" t="s">
        <v>2525</v>
      </c>
      <c r="E302" s="510">
        <f>VLOOKUP(D302,ФОТ!$B$3:$C$105,2,FALSE)</f>
        <v>131.12</v>
      </c>
      <c r="F302" s="649">
        <v>0.25</v>
      </c>
      <c r="G302" s="648">
        <f t="shared" ref="G302:G320" si="12">ROUND(E302*F302,2)</f>
        <v>32.78</v>
      </c>
      <c r="H302" s="522">
        <f>ROUND(G302*ФОТ!$D$3,2)</f>
        <v>87.33</v>
      </c>
      <c r="I302" s="597">
        <f>ROUND(H302*ФОТ!$E$3,1)</f>
        <v>126.6</v>
      </c>
      <c r="J302" s="597">
        <f>ROUND(H302*ФОТ!$F$3,1)</f>
        <v>113.5</v>
      </c>
    </row>
    <row r="303" spans="1:10" ht="12.75" customHeight="1" x14ac:dyDescent="0.2">
      <c r="A303" s="517"/>
      <c r="B303" s="652" t="s">
        <v>457</v>
      </c>
      <c r="C303" s="633"/>
      <c r="D303" s="520" t="s">
        <v>2526</v>
      </c>
      <c r="E303" s="510">
        <f>VLOOKUP(D303,ФОТ!$B$3:$C$105,2,FALSE)</f>
        <v>144.41</v>
      </c>
      <c r="F303" s="649">
        <v>0.25</v>
      </c>
      <c r="G303" s="648">
        <f t="shared" si="12"/>
        <v>36.1</v>
      </c>
      <c r="H303" s="522">
        <f>ROUND(G303*ФОТ!$D$3,2)</f>
        <v>96.17</v>
      </c>
      <c r="I303" s="597">
        <f>ROUND(H303*ФОТ!$E$3,1)</f>
        <v>139.4</v>
      </c>
      <c r="J303" s="597">
        <f>ROUND(H303*ФОТ!$F$3,1)</f>
        <v>125</v>
      </c>
    </row>
    <row r="304" spans="1:10" ht="18.75" customHeight="1" x14ac:dyDescent="0.25">
      <c r="A304" s="517"/>
      <c r="B304" s="652"/>
      <c r="C304" s="633"/>
      <c r="D304" s="520"/>
      <c r="E304" s="510"/>
      <c r="F304" s="649"/>
      <c r="G304" s="648"/>
      <c r="H304" s="522"/>
      <c r="I304" s="650">
        <f>I302+I303</f>
        <v>266</v>
      </c>
      <c r="J304" s="650">
        <f>J302+J303</f>
        <v>238.5</v>
      </c>
    </row>
    <row r="305" spans="1:10" ht="18" customHeight="1" x14ac:dyDescent="0.2">
      <c r="A305" s="517"/>
      <c r="B305" s="652" t="s">
        <v>458</v>
      </c>
      <c r="C305" s="633" t="s">
        <v>2219</v>
      </c>
      <c r="D305" s="520" t="s">
        <v>2525</v>
      </c>
      <c r="E305" s="510">
        <f>VLOOKUP(D305,ФОТ!$B$3:$C$105,2,FALSE)</f>
        <v>131.12</v>
      </c>
      <c r="F305" s="649">
        <v>1</v>
      </c>
      <c r="G305" s="648">
        <f t="shared" si="12"/>
        <v>131.12</v>
      </c>
      <c r="H305" s="522">
        <f>ROUND(G305*ФОТ!$D$3,2)</f>
        <v>349.3</v>
      </c>
      <c r="I305" s="597">
        <f>ROUND(H305*ФОТ!$E$3,1)</f>
        <v>506.5</v>
      </c>
      <c r="J305" s="694"/>
    </row>
    <row r="306" spans="1:10" ht="12.75" customHeight="1" x14ac:dyDescent="0.2">
      <c r="A306" s="517"/>
      <c r="B306" s="652"/>
      <c r="C306" s="633"/>
      <c r="D306" s="520" t="s">
        <v>2526</v>
      </c>
      <c r="E306" s="510">
        <f>VLOOKUP(D306,ФОТ!$B$3:$C$105,2,FALSE)</f>
        <v>144.41</v>
      </c>
      <c r="F306" s="649">
        <v>1</v>
      </c>
      <c r="G306" s="648">
        <f t="shared" si="12"/>
        <v>144.41</v>
      </c>
      <c r="H306" s="522">
        <f>ROUND(G306*ФОТ!$D$3,2)</f>
        <v>384.71</v>
      </c>
      <c r="I306" s="597">
        <f>ROUND(H306*ФОТ!$E$3,1)</f>
        <v>557.79999999999995</v>
      </c>
      <c r="J306" s="694"/>
    </row>
    <row r="307" spans="1:10" ht="12.75" customHeight="1" x14ac:dyDescent="0.25">
      <c r="A307" s="517"/>
      <c r="B307" s="652"/>
      <c r="C307" s="633"/>
      <c r="D307" s="520"/>
      <c r="E307" s="510"/>
      <c r="F307" s="649"/>
      <c r="G307" s="648"/>
      <c r="H307" s="522"/>
      <c r="I307" s="650">
        <f>I305+I306</f>
        <v>1064.3</v>
      </c>
      <c r="J307" s="650">
        <f>J305+J306</f>
        <v>0</v>
      </c>
    </row>
    <row r="308" spans="1:10" ht="18" customHeight="1" x14ac:dyDescent="0.2">
      <c r="A308" s="517" t="s">
        <v>459</v>
      </c>
      <c r="B308" s="652" t="s">
        <v>460</v>
      </c>
      <c r="C308" s="633" t="s">
        <v>456</v>
      </c>
      <c r="D308" s="520" t="s">
        <v>2524</v>
      </c>
      <c r="E308" s="510">
        <f>VLOOKUP(D308,ФОТ!$B$3:$C$105,2,FALSE)</f>
        <v>113.69</v>
      </c>
      <c r="F308" s="649">
        <v>0.2</v>
      </c>
      <c r="G308" s="648">
        <f t="shared" si="12"/>
        <v>22.74</v>
      </c>
      <c r="H308" s="522">
        <f>ROUND(G308*ФОТ!$D$3,2)</f>
        <v>60.58</v>
      </c>
      <c r="I308" s="597">
        <f>ROUND(H308*ФОТ!$E$3,1)</f>
        <v>87.8</v>
      </c>
      <c r="J308" s="597">
        <f>ROUND(H308*ФОТ!$F$3,1)</f>
        <v>78.8</v>
      </c>
    </row>
    <row r="309" spans="1:10" ht="12.75" customHeight="1" x14ac:dyDescent="0.2">
      <c r="A309" s="517"/>
      <c r="B309" s="652" t="s">
        <v>2834</v>
      </c>
      <c r="C309" s="633"/>
      <c r="D309" s="520" t="s">
        <v>2525</v>
      </c>
      <c r="E309" s="510">
        <f>VLOOKUP(D309,ФОТ!$B$3:$C$105,2,FALSE)</f>
        <v>131.12</v>
      </c>
      <c r="F309" s="649">
        <v>0.2</v>
      </c>
      <c r="G309" s="648">
        <f t="shared" si="12"/>
        <v>26.22</v>
      </c>
      <c r="H309" s="522">
        <f>ROUND(G309*ФОТ!$D$3,2)</f>
        <v>69.849999999999994</v>
      </c>
      <c r="I309" s="597">
        <f>ROUND(H309*ФОТ!$E$3,1)</f>
        <v>101.3</v>
      </c>
      <c r="J309" s="597">
        <f>ROUND(H309*ФОТ!$F$3,1)</f>
        <v>90.8</v>
      </c>
    </row>
    <row r="310" spans="1:10" ht="15.75" customHeight="1" x14ac:dyDescent="0.25">
      <c r="A310" s="517"/>
      <c r="B310" s="652"/>
      <c r="C310" s="633"/>
      <c r="D310" s="520"/>
      <c r="E310" s="510"/>
      <c r="F310" s="649"/>
      <c r="G310" s="648"/>
      <c r="H310" s="522"/>
      <c r="I310" s="650">
        <f>I308+I309</f>
        <v>189.1</v>
      </c>
      <c r="J310" s="650">
        <f>J308+J309</f>
        <v>169.6</v>
      </c>
    </row>
    <row r="311" spans="1:10" ht="18" customHeight="1" x14ac:dyDescent="0.2">
      <c r="A311" s="517"/>
      <c r="B311" s="652" t="s">
        <v>2835</v>
      </c>
      <c r="C311" s="633" t="s">
        <v>2219</v>
      </c>
      <c r="D311" s="520" t="s">
        <v>2524</v>
      </c>
      <c r="E311" s="510">
        <f>VLOOKUP(D311,ФОТ!$B$3:$C$105,2,FALSE)</f>
        <v>113.69</v>
      </c>
      <c r="F311" s="649">
        <v>0.25</v>
      </c>
      <c r="G311" s="648">
        <f t="shared" si="12"/>
        <v>28.42</v>
      </c>
      <c r="H311" s="522">
        <f>ROUND(G311*ФОТ!$D$3,2)</f>
        <v>75.709999999999994</v>
      </c>
      <c r="I311" s="597">
        <f>ROUND(H311*ФОТ!$E$3,1)</f>
        <v>109.8</v>
      </c>
      <c r="J311" s="597">
        <f>ROUND(H311*ФОТ!$F$3,1)</f>
        <v>98.4</v>
      </c>
    </row>
    <row r="312" spans="1:10" ht="12.75" customHeight="1" x14ac:dyDescent="0.2">
      <c r="A312" s="517"/>
      <c r="B312" s="652"/>
      <c r="C312" s="633"/>
      <c r="D312" s="520" t="s">
        <v>2525</v>
      </c>
      <c r="E312" s="510">
        <f>VLOOKUP(D312,ФОТ!$B$3:$C$105,2,FALSE)</f>
        <v>131.12</v>
      </c>
      <c r="F312" s="649">
        <v>0.25</v>
      </c>
      <c r="G312" s="648">
        <f t="shared" si="12"/>
        <v>32.78</v>
      </c>
      <c r="H312" s="522">
        <f>ROUND(G312*ФОТ!$D$3,2)</f>
        <v>87.33</v>
      </c>
      <c r="I312" s="597">
        <f>ROUND(H312*ФОТ!$E$3,1)</f>
        <v>126.6</v>
      </c>
      <c r="J312" s="597">
        <f>ROUND(H312*ФОТ!$F$3,1)</f>
        <v>113.5</v>
      </c>
    </row>
    <row r="313" spans="1:10" ht="14.25" customHeight="1" x14ac:dyDescent="0.25">
      <c r="A313" s="517"/>
      <c r="B313" s="652"/>
      <c r="C313" s="633"/>
      <c r="D313" s="520"/>
      <c r="E313" s="510"/>
      <c r="F313" s="649"/>
      <c r="G313" s="648"/>
      <c r="H313" s="522"/>
      <c r="I313" s="650">
        <f>I311+I312</f>
        <v>236.4</v>
      </c>
      <c r="J313" s="650">
        <f>J311+J312</f>
        <v>211.9</v>
      </c>
    </row>
    <row r="314" spans="1:10" ht="18" customHeight="1" x14ac:dyDescent="0.2">
      <c r="A314" s="517"/>
      <c r="B314" s="518" t="s">
        <v>2836</v>
      </c>
      <c r="C314" s="633" t="s">
        <v>2219</v>
      </c>
      <c r="D314" s="520" t="s">
        <v>2525</v>
      </c>
      <c r="E314" s="510">
        <f>VLOOKUP(D314,ФОТ!$B$3:$C$105,2,FALSE)</f>
        <v>131.12</v>
      </c>
      <c r="F314" s="649">
        <v>0.35</v>
      </c>
      <c r="G314" s="648">
        <f t="shared" si="12"/>
        <v>45.89</v>
      </c>
      <c r="H314" s="522">
        <f>ROUND(G314*ФОТ!$D$3,2)</f>
        <v>122.25</v>
      </c>
      <c r="I314" s="597">
        <f>ROUND(H314*ФОТ!$E$3,1)</f>
        <v>177.3</v>
      </c>
      <c r="J314" s="597">
        <f>ROUND(H314*ФОТ!$F$3,1)</f>
        <v>158.9</v>
      </c>
    </row>
    <row r="315" spans="1:10" ht="12.75" customHeight="1" x14ac:dyDescent="0.2">
      <c r="A315" s="517"/>
      <c r="B315" s="518"/>
      <c r="C315" s="633"/>
      <c r="D315" s="520" t="s">
        <v>2526</v>
      </c>
      <c r="E315" s="510">
        <f>VLOOKUP(D315,ФОТ!$B$3:$C$105,2,FALSE)</f>
        <v>144.41</v>
      </c>
      <c r="F315" s="649">
        <v>0.35</v>
      </c>
      <c r="G315" s="648">
        <f t="shared" si="12"/>
        <v>50.54</v>
      </c>
      <c r="H315" s="522">
        <f>ROUND(G315*ФОТ!$D$3,2)</f>
        <v>134.63999999999999</v>
      </c>
      <c r="I315" s="597">
        <f>ROUND(H315*ФОТ!$E$3,1)</f>
        <v>195.2</v>
      </c>
      <c r="J315" s="597">
        <f>ROUND(H315*ФОТ!$F$3,1)</f>
        <v>175</v>
      </c>
    </row>
    <row r="316" spans="1:10" ht="18.75" customHeight="1" x14ac:dyDescent="0.25">
      <c r="A316" s="517"/>
      <c r="B316" s="518"/>
      <c r="C316" s="633"/>
      <c r="D316" s="520"/>
      <c r="E316" s="510"/>
      <c r="F316" s="649"/>
      <c r="G316" s="648"/>
      <c r="H316" s="522"/>
      <c r="I316" s="650">
        <f>I314+I315</f>
        <v>372.5</v>
      </c>
      <c r="J316" s="650">
        <f>J314+J315</f>
        <v>333.9</v>
      </c>
    </row>
    <row r="317" spans="1:10" ht="18" customHeight="1" x14ac:dyDescent="0.2">
      <c r="A317" s="517"/>
      <c r="B317" s="518" t="s">
        <v>2837</v>
      </c>
      <c r="C317" s="633" t="s">
        <v>2219</v>
      </c>
      <c r="D317" s="520" t="s">
        <v>2525</v>
      </c>
      <c r="E317" s="510">
        <f>VLOOKUP(D317,ФОТ!$B$3:$C$105,2,FALSE)</f>
        <v>131.12</v>
      </c>
      <c r="F317" s="649">
        <v>0.7</v>
      </c>
      <c r="G317" s="648">
        <f t="shared" si="12"/>
        <v>91.78</v>
      </c>
      <c r="H317" s="522">
        <f>ROUND(G317*ФОТ!$D$3,2)</f>
        <v>244.5</v>
      </c>
      <c r="I317" s="597">
        <f>ROUND(H317*ФОТ!$E$3,1)</f>
        <v>354.5</v>
      </c>
      <c r="J317" s="694"/>
    </row>
    <row r="318" spans="1:10" ht="12.75" customHeight="1" x14ac:dyDescent="0.2">
      <c r="A318" s="517"/>
      <c r="B318" s="652"/>
      <c r="C318" s="633"/>
      <c r="D318" s="520" t="s">
        <v>2526</v>
      </c>
      <c r="E318" s="510">
        <f>VLOOKUP(D318,ФОТ!$B$3:$C$105,2,FALSE)</f>
        <v>144.41</v>
      </c>
      <c r="F318" s="649">
        <v>0.7</v>
      </c>
      <c r="G318" s="648">
        <f t="shared" si="12"/>
        <v>101.09</v>
      </c>
      <c r="H318" s="522">
        <f>ROUND(G318*ФОТ!$D$3,2)</f>
        <v>269.3</v>
      </c>
      <c r="I318" s="597">
        <f>ROUND(H318*ФОТ!$E$3,1)</f>
        <v>390.5</v>
      </c>
      <c r="J318" s="694"/>
    </row>
    <row r="319" spans="1:10" ht="15" customHeight="1" x14ac:dyDescent="0.25">
      <c r="A319" s="517"/>
      <c r="B319" s="652"/>
      <c r="C319" s="633"/>
      <c r="D319" s="520"/>
      <c r="E319" s="510"/>
      <c r="F319" s="649"/>
      <c r="G319" s="648"/>
      <c r="H319" s="522"/>
      <c r="I319" s="650">
        <f>I317+I318</f>
        <v>745</v>
      </c>
      <c r="J319" s="650">
        <f>J317+J318</f>
        <v>0</v>
      </c>
    </row>
    <row r="320" spans="1:10" ht="18" customHeight="1" x14ac:dyDescent="0.2">
      <c r="A320" s="517" t="s">
        <v>2838</v>
      </c>
      <c r="B320" s="518" t="s">
        <v>2839</v>
      </c>
      <c r="C320" s="633" t="s">
        <v>456</v>
      </c>
      <c r="D320" s="520" t="s">
        <v>2524</v>
      </c>
      <c r="E320" s="510">
        <f>VLOOKUP(D320,ФОТ!$B$3:$C$105,2,FALSE)</f>
        <v>113.69</v>
      </c>
      <c r="F320" s="649">
        <v>0.25</v>
      </c>
      <c r="G320" s="648">
        <f t="shared" si="12"/>
        <v>28.42</v>
      </c>
      <c r="H320" s="522">
        <f>ROUND(G320*ФОТ!$D$3,2)</f>
        <v>75.709999999999994</v>
      </c>
      <c r="I320" s="597">
        <f>ROUND(H320*ФОТ!$E$3,1)</f>
        <v>109.8</v>
      </c>
      <c r="J320" s="597">
        <f>ROUND(H320*ФОТ!$F$3,1)</f>
        <v>98.4</v>
      </c>
    </row>
    <row r="321" spans="1:10" ht="12.75" customHeight="1" x14ac:dyDescent="0.2">
      <c r="A321" s="517"/>
      <c r="B321" s="518" t="s">
        <v>2840</v>
      </c>
      <c r="C321" s="633"/>
      <c r="D321" s="520"/>
      <c r="E321" s="508"/>
      <c r="F321" s="647"/>
      <c r="G321" s="648"/>
      <c r="H321" s="687"/>
      <c r="I321" s="686"/>
      <c r="J321" s="686"/>
    </row>
    <row r="322" spans="1:10" ht="12.75" customHeight="1" x14ac:dyDescent="0.2">
      <c r="A322" s="517"/>
      <c r="B322" s="518" t="s">
        <v>1081</v>
      </c>
      <c r="C322" s="633"/>
      <c r="D322" s="520"/>
      <c r="E322" s="508"/>
      <c r="F322" s="649"/>
      <c r="G322" s="648"/>
      <c r="H322" s="687"/>
      <c r="I322" s="686"/>
      <c r="J322" s="686"/>
    </row>
    <row r="323" spans="1:10" x14ac:dyDescent="0.2">
      <c r="A323" s="517"/>
      <c r="B323" s="518"/>
      <c r="C323" s="633"/>
      <c r="D323" s="520"/>
      <c r="E323" s="508"/>
      <c r="F323" s="649"/>
      <c r="G323" s="648"/>
      <c r="H323" s="687"/>
      <c r="I323" s="686"/>
      <c r="J323" s="686"/>
    </row>
    <row r="324" spans="1:10" ht="21.75" customHeight="1" x14ac:dyDescent="0.2">
      <c r="A324" s="517" t="s">
        <v>1082</v>
      </c>
      <c r="B324" s="518" t="s">
        <v>1083</v>
      </c>
      <c r="C324" s="633" t="s">
        <v>456</v>
      </c>
      <c r="D324" s="520" t="s">
        <v>2530</v>
      </c>
      <c r="E324" s="510">
        <f>VLOOKUP(D324,ФОТ!$B$3:$C$105,2,FALSE)</f>
        <v>160.03</v>
      </c>
      <c r="F324" s="649">
        <v>1.36</v>
      </c>
      <c r="G324" s="648">
        <f t="shared" ref="G324:G347" si="13">ROUND(E324*F324,2)</f>
        <v>217.64</v>
      </c>
      <c r="H324" s="522">
        <f>ROUND(G324*ФОТ!$D$3,2)</f>
        <v>579.79</v>
      </c>
      <c r="I324" s="597">
        <f>ROUND(H324*ФОТ!$E$3,1)</f>
        <v>840.7</v>
      </c>
      <c r="J324" s="686"/>
    </row>
    <row r="325" spans="1:10" x14ac:dyDescent="0.2">
      <c r="A325" s="517"/>
      <c r="B325" s="518"/>
      <c r="C325" s="633"/>
      <c r="D325" s="520" t="s">
        <v>2525</v>
      </c>
      <c r="E325" s="510">
        <f>VLOOKUP(D325,ФОТ!$B$3:$C$105,2,FALSE)</f>
        <v>131.12</v>
      </c>
      <c r="F325" s="649">
        <v>1.36</v>
      </c>
      <c r="G325" s="648">
        <f t="shared" si="13"/>
        <v>178.32</v>
      </c>
      <c r="H325" s="522">
        <f>ROUND(G325*ФОТ!$D$3,2)</f>
        <v>475.04</v>
      </c>
      <c r="I325" s="597">
        <f>ROUND(H325*ФОТ!$E$3,1)</f>
        <v>688.8</v>
      </c>
      <c r="J325" s="686"/>
    </row>
    <row r="326" spans="1:10" ht="14.25" customHeight="1" x14ac:dyDescent="0.25">
      <c r="A326" s="517"/>
      <c r="B326" s="518"/>
      <c r="C326" s="633"/>
      <c r="D326" s="520"/>
      <c r="E326" s="510"/>
      <c r="F326" s="649"/>
      <c r="G326" s="648"/>
      <c r="H326" s="522"/>
      <c r="I326" s="650">
        <f>I324+I325</f>
        <v>1529.5</v>
      </c>
      <c r="J326" s="650">
        <f>J324+J325</f>
        <v>0</v>
      </c>
    </row>
    <row r="327" spans="1:10" ht="26.25" customHeight="1" x14ac:dyDescent="0.2">
      <c r="A327" s="517" t="s">
        <v>1084</v>
      </c>
      <c r="B327" s="518" t="s">
        <v>2255</v>
      </c>
      <c r="C327" s="633" t="s">
        <v>2256</v>
      </c>
      <c r="D327" s="520" t="s">
        <v>2530</v>
      </c>
      <c r="E327" s="510">
        <f>VLOOKUP(D327,ФОТ!$B$3:$C$105,2,FALSE)</f>
        <v>160.03</v>
      </c>
      <c r="F327" s="649">
        <v>0.91</v>
      </c>
      <c r="G327" s="648">
        <f t="shared" si="13"/>
        <v>145.63</v>
      </c>
      <c r="H327" s="522">
        <f>ROUND(G327*ФОТ!$D$3,2)</f>
        <v>387.96</v>
      </c>
      <c r="I327" s="597">
        <f>ROUND(H327*ФОТ!$E$3,1)</f>
        <v>562.5</v>
      </c>
      <c r="J327" s="686"/>
    </row>
    <row r="328" spans="1:10" x14ac:dyDescent="0.2">
      <c r="A328" s="517"/>
      <c r="B328" s="518"/>
      <c r="C328" s="633"/>
      <c r="D328" s="520" t="s">
        <v>2525</v>
      </c>
      <c r="E328" s="510">
        <f>VLOOKUP(D328,ФОТ!$B$3:$C$105,2,FALSE)</f>
        <v>131.12</v>
      </c>
      <c r="F328" s="649">
        <v>0.91</v>
      </c>
      <c r="G328" s="648">
        <f t="shared" si="13"/>
        <v>119.32</v>
      </c>
      <c r="H328" s="522">
        <f>ROUND(G328*ФОТ!$D$3,2)</f>
        <v>317.87</v>
      </c>
      <c r="I328" s="597">
        <f>ROUND(H328*ФОТ!$E$3,1)</f>
        <v>460.9</v>
      </c>
      <c r="J328" s="686"/>
    </row>
    <row r="329" spans="1:10" ht="16.5" customHeight="1" x14ac:dyDescent="0.25">
      <c r="A329" s="517"/>
      <c r="B329" s="518"/>
      <c r="C329" s="633"/>
      <c r="D329" s="520"/>
      <c r="E329" s="510"/>
      <c r="F329" s="649"/>
      <c r="G329" s="648"/>
      <c r="H329" s="522"/>
      <c r="I329" s="650">
        <f>I327+I328</f>
        <v>1023.4</v>
      </c>
      <c r="J329" s="650">
        <f>J327+J328</f>
        <v>0</v>
      </c>
    </row>
    <row r="330" spans="1:10" ht="18" customHeight="1" x14ac:dyDescent="0.2">
      <c r="A330" s="517" t="s">
        <v>2257</v>
      </c>
      <c r="B330" s="518" t="s">
        <v>3838</v>
      </c>
      <c r="C330" s="633" t="s">
        <v>2704</v>
      </c>
      <c r="D330" s="520" t="s">
        <v>2530</v>
      </c>
      <c r="E330" s="510">
        <f>VLOOKUP(D330,ФОТ!$B$3:$C$105,2,FALSE)</f>
        <v>160.03</v>
      </c>
      <c r="F330" s="649">
        <v>0.5</v>
      </c>
      <c r="G330" s="648">
        <f t="shared" si="13"/>
        <v>80.02</v>
      </c>
      <c r="H330" s="522">
        <f>ROUND(G330*ФОТ!$D$3,2)</f>
        <v>213.17</v>
      </c>
      <c r="I330" s="597">
        <f>ROUND(H330*ФОТ!$E$3,1)</f>
        <v>309.10000000000002</v>
      </c>
      <c r="J330" s="597">
        <f>ROUND(H330*ФОТ!$F$3,1)</f>
        <v>277.10000000000002</v>
      </c>
    </row>
    <row r="331" spans="1:10" x14ac:dyDescent="0.2">
      <c r="A331" s="517"/>
      <c r="B331" s="518"/>
      <c r="C331" s="633"/>
      <c r="D331" s="520" t="s">
        <v>2525</v>
      </c>
      <c r="E331" s="510">
        <f>VLOOKUP(D331,ФОТ!$B$3:$C$105,2,FALSE)</f>
        <v>131.12</v>
      </c>
      <c r="F331" s="649">
        <v>0.5</v>
      </c>
      <c r="G331" s="648">
        <f t="shared" si="13"/>
        <v>65.56</v>
      </c>
      <c r="H331" s="522">
        <f>ROUND(G331*ФОТ!$D$3,2)</f>
        <v>174.65</v>
      </c>
      <c r="I331" s="597">
        <f>ROUND(H331*ФОТ!$E$3,1)</f>
        <v>253.2</v>
      </c>
      <c r="J331" s="597">
        <f>ROUND(H331*ФОТ!$F$3,1)</f>
        <v>227</v>
      </c>
    </row>
    <row r="332" spans="1:10" ht="15" x14ac:dyDescent="0.25">
      <c r="A332" s="517"/>
      <c r="B332" s="518"/>
      <c r="C332" s="633"/>
      <c r="D332" s="520"/>
      <c r="E332" s="510"/>
      <c r="F332" s="649"/>
      <c r="G332" s="648"/>
      <c r="H332" s="522"/>
      <c r="I332" s="650">
        <f>I330+I331</f>
        <v>562.29999999999995</v>
      </c>
      <c r="J332" s="650">
        <f>J330+J331</f>
        <v>504.1</v>
      </c>
    </row>
    <row r="333" spans="1:10" ht="18" customHeight="1" x14ac:dyDescent="0.2">
      <c r="A333" s="517"/>
      <c r="B333" s="518" t="s">
        <v>2705</v>
      </c>
      <c r="C333" s="633" t="s">
        <v>2219</v>
      </c>
      <c r="D333" s="520" t="s">
        <v>2530</v>
      </c>
      <c r="E333" s="510">
        <f>VLOOKUP(D333,ФОТ!$B$3:$C$105,2,FALSE)</f>
        <v>160.03</v>
      </c>
      <c r="F333" s="649">
        <v>0.7</v>
      </c>
      <c r="G333" s="648">
        <f t="shared" si="13"/>
        <v>112.02</v>
      </c>
      <c r="H333" s="522">
        <f>ROUND(G333*ФОТ!$D$3,2)</f>
        <v>298.42</v>
      </c>
      <c r="I333" s="597">
        <f>ROUND(H333*ФОТ!$E$3,1)</f>
        <v>432.7</v>
      </c>
      <c r="J333" s="597">
        <f>ROUND(H333*ФОТ!$F$3,1)</f>
        <v>387.9</v>
      </c>
    </row>
    <row r="334" spans="1:10" x14ac:dyDescent="0.2">
      <c r="A334" s="517"/>
      <c r="B334" s="518"/>
      <c r="C334" s="633"/>
      <c r="D334" s="520" t="s">
        <v>2525</v>
      </c>
      <c r="E334" s="510">
        <f>VLOOKUP(D334,ФОТ!$B$3:$C$105,2,FALSE)</f>
        <v>131.12</v>
      </c>
      <c r="F334" s="647">
        <v>0.7</v>
      </c>
      <c r="G334" s="648">
        <f t="shared" si="13"/>
        <v>91.78</v>
      </c>
      <c r="H334" s="522">
        <f>ROUND(G334*ФОТ!$D$3,2)</f>
        <v>244.5</v>
      </c>
      <c r="I334" s="597">
        <f>ROUND(H334*ФОТ!$E$3,1)</f>
        <v>354.5</v>
      </c>
      <c r="J334" s="597">
        <f>ROUND(H334*ФОТ!$F$3,1)</f>
        <v>317.89999999999998</v>
      </c>
    </row>
    <row r="335" spans="1:10" ht="14.25" customHeight="1" x14ac:dyDescent="0.25">
      <c r="A335" s="517"/>
      <c r="B335" s="518"/>
      <c r="C335" s="633"/>
      <c r="D335" s="520"/>
      <c r="E335" s="510"/>
      <c r="F335" s="649"/>
      <c r="G335" s="648"/>
      <c r="H335" s="522"/>
      <c r="I335" s="650">
        <f>I333+I334</f>
        <v>787.2</v>
      </c>
      <c r="J335" s="650">
        <f>J333+J334</f>
        <v>705.8</v>
      </c>
    </row>
    <row r="336" spans="1:10" ht="18" customHeight="1" x14ac:dyDescent="0.2">
      <c r="A336" s="517" t="s">
        <v>2706</v>
      </c>
      <c r="B336" s="518" t="s">
        <v>2707</v>
      </c>
      <c r="C336" s="633" t="s">
        <v>3287</v>
      </c>
      <c r="D336" s="520" t="s">
        <v>2524</v>
      </c>
      <c r="E336" s="510">
        <f>VLOOKUP(D336,ФОТ!$B$3:$C$105,2,FALSE)</f>
        <v>113.69</v>
      </c>
      <c r="F336" s="649">
        <v>1.2</v>
      </c>
      <c r="G336" s="648">
        <f t="shared" si="13"/>
        <v>136.43</v>
      </c>
      <c r="H336" s="522">
        <f>ROUND(G336*ФОТ!$D$3,2)</f>
        <v>363.45</v>
      </c>
      <c r="I336" s="597">
        <f>ROUND(H336*ФОТ!$E$3,1)</f>
        <v>527</v>
      </c>
      <c r="J336" s="597">
        <f>ROUND(H336*ФОТ!$F$3,1)</f>
        <v>472.5</v>
      </c>
    </row>
    <row r="337" spans="1:10" ht="18" customHeight="1" x14ac:dyDescent="0.2">
      <c r="A337" s="517" t="s">
        <v>2708</v>
      </c>
      <c r="B337" s="518" t="s">
        <v>2709</v>
      </c>
      <c r="C337" s="633" t="s">
        <v>2704</v>
      </c>
      <c r="D337" s="520" t="s">
        <v>2524</v>
      </c>
      <c r="E337" s="510">
        <f>VLOOKUP(D337,ФОТ!$B$3:$C$105,2,FALSE)</f>
        <v>113.69</v>
      </c>
      <c r="F337" s="647">
        <v>0.5</v>
      </c>
      <c r="G337" s="648">
        <f t="shared" si="13"/>
        <v>56.85</v>
      </c>
      <c r="H337" s="522">
        <f>ROUND(G337*ФОТ!$D$3,2)</f>
        <v>151.44999999999999</v>
      </c>
      <c r="I337" s="597">
        <f>ROUND(H337*ФОТ!$E$3,1)</f>
        <v>219.6</v>
      </c>
      <c r="J337" s="597">
        <f>ROUND(H337*ФОТ!$F$3,1)</f>
        <v>196.9</v>
      </c>
    </row>
    <row r="338" spans="1:10" ht="12.75" customHeight="1" x14ac:dyDescent="0.2">
      <c r="A338" s="517"/>
      <c r="B338" s="518"/>
      <c r="C338" s="633"/>
      <c r="D338" s="520" t="s">
        <v>2525</v>
      </c>
      <c r="E338" s="510">
        <f>VLOOKUP(D338,ФОТ!$B$3:$C$105,2,FALSE)</f>
        <v>131.12</v>
      </c>
      <c r="F338" s="649">
        <v>0.5</v>
      </c>
      <c r="G338" s="648">
        <f t="shared" si="13"/>
        <v>65.56</v>
      </c>
      <c r="H338" s="522">
        <f>ROUND(G338*ФОТ!$D$3,2)</f>
        <v>174.65</v>
      </c>
      <c r="I338" s="597">
        <f>ROUND(H338*ФОТ!$E$3,1)</f>
        <v>253.2</v>
      </c>
      <c r="J338" s="689"/>
    </row>
    <row r="339" spans="1:10" ht="12.75" customHeight="1" x14ac:dyDescent="0.25">
      <c r="A339" s="517"/>
      <c r="B339" s="518"/>
      <c r="C339" s="633"/>
      <c r="D339" s="520"/>
      <c r="E339" s="510"/>
      <c r="F339" s="649"/>
      <c r="G339" s="648"/>
      <c r="H339" s="522"/>
      <c r="I339" s="650">
        <f>I337+I338</f>
        <v>472.8</v>
      </c>
      <c r="J339" s="650">
        <f>J337+J338</f>
        <v>196.9</v>
      </c>
    </row>
    <row r="340" spans="1:10" ht="18" customHeight="1" x14ac:dyDescent="0.2">
      <c r="A340" s="517" t="s">
        <v>2710</v>
      </c>
      <c r="B340" s="696" t="s">
        <v>2711</v>
      </c>
      <c r="C340" s="633" t="s">
        <v>2712</v>
      </c>
      <c r="D340" s="520" t="s">
        <v>2530</v>
      </c>
      <c r="E340" s="510">
        <f>VLOOKUP(D340,ФОТ!$B$3:$C$105,2,FALSE)</f>
        <v>160.03</v>
      </c>
      <c r="F340" s="649">
        <v>0.48</v>
      </c>
      <c r="G340" s="648">
        <f t="shared" si="13"/>
        <v>76.81</v>
      </c>
      <c r="H340" s="522">
        <f>ROUND(G340*ФОТ!$D$3,2)</f>
        <v>204.62</v>
      </c>
      <c r="I340" s="597">
        <f>ROUND(H340*ФОТ!$E$3,1)</f>
        <v>296.7</v>
      </c>
      <c r="J340" s="597">
        <f>ROUND(H340*ФОТ!$F$3,1)</f>
        <v>266</v>
      </c>
    </row>
    <row r="341" spans="1:10" x14ac:dyDescent="0.2">
      <c r="A341" s="517"/>
      <c r="B341" s="518" t="s">
        <v>2713</v>
      </c>
      <c r="C341" s="633"/>
      <c r="D341" s="520" t="s">
        <v>2524</v>
      </c>
      <c r="E341" s="510">
        <f>VLOOKUP(D341,ФОТ!$B$3:$C$105,2,FALSE)</f>
        <v>113.69</v>
      </c>
      <c r="F341" s="649">
        <v>0.15</v>
      </c>
      <c r="G341" s="648">
        <f t="shared" si="13"/>
        <v>17.05</v>
      </c>
      <c r="H341" s="522">
        <f>ROUND(G341*ФОТ!$D$3,2)</f>
        <v>45.42</v>
      </c>
      <c r="I341" s="597">
        <f>ROUND(H341*ФОТ!$E$3,1)</f>
        <v>65.900000000000006</v>
      </c>
      <c r="J341" s="597">
        <f>ROUND(H341*ФОТ!$F$3,1)</f>
        <v>59</v>
      </c>
    </row>
    <row r="342" spans="1:10" ht="15" x14ac:dyDescent="0.25">
      <c r="A342" s="517"/>
      <c r="B342" s="518"/>
      <c r="C342" s="633"/>
      <c r="D342" s="520"/>
      <c r="E342" s="510"/>
      <c r="F342" s="649"/>
      <c r="G342" s="648"/>
      <c r="H342" s="522"/>
      <c r="I342" s="650">
        <f>I340+I341</f>
        <v>362.6</v>
      </c>
      <c r="J342" s="650">
        <f>J340+J341</f>
        <v>325</v>
      </c>
    </row>
    <row r="343" spans="1:10" ht="18" customHeight="1" x14ac:dyDescent="0.2">
      <c r="A343" s="517" t="s">
        <v>1864</v>
      </c>
      <c r="B343" s="518" t="s">
        <v>1865</v>
      </c>
      <c r="C343" s="633" t="s">
        <v>1866</v>
      </c>
      <c r="D343" s="520" t="s">
        <v>2524</v>
      </c>
      <c r="E343" s="510">
        <f>VLOOKUP(D343,ФОТ!$B$3:$C$105,2,FALSE)</f>
        <v>113.69</v>
      </c>
      <c r="F343" s="649">
        <v>0.25</v>
      </c>
      <c r="G343" s="648">
        <f t="shared" si="13"/>
        <v>28.42</v>
      </c>
      <c r="H343" s="522">
        <f>ROUND(G343*ФОТ!$D$3,2)</f>
        <v>75.709999999999994</v>
      </c>
      <c r="I343" s="597">
        <f>ROUND(H343*ФОТ!$E$3,1)</f>
        <v>109.8</v>
      </c>
      <c r="J343" s="597">
        <f>ROUND(H343*ФОТ!$F$3,1)</f>
        <v>98.4</v>
      </c>
    </row>
    <row r="344" spans="1:10" ht="18" customHeight="1" x14ac:dyDescent="0.2">
      <c r="A344" s="517" t="s">
        <v>1867</v>
      </c>
      <c r="B344" s="518" t="s">
        <v>2914</v>
      </c>
      <c r="C344" s="633" t="s">
        <v>2712</v>
      </c>
      <c r="D344" s="520" t="s">
        <v>2524</v>
      </c>
      <c r="E344" s="510">
        <f>VLOOKUP(D344,ФОТ!$B$3:$C$105,2,FALSE)</f>
        <v>113.69</v>
      </c>
      <c r="F344" s="647">
        <v>0.25</v>
      </c>
      <c r="G344" s="648">
        <f t="shared" si="13"/>
        <v>28.42</v>
      </c>
      <c r="H344" s="522">
        <f>ROUND(G344*ФОТ!$D$3,2)</f>
        <v>75.709999999999994</v>
      </c>
      <c r="I344" s="597">
        <f>ROUND(H344*ФОТ!$E$3,1)</f>
        <v>109.8</v>
      </c>
      <c r="J344" s="597">
        <f>ROUND(H344*ФОТ!$F$3,1)</f>
        <v>98.4</v>
      </c>
    </row>
    <row r="345" spans="1:10" x14ac:dyDescent="0.2">
      <c r="A345" s="517"/>
      <c r="B345" s="518" t="s">
        <v>2915</v>
      </c>
      <c r="C345" s="633"/>
      <c r="D345" s="520" t="s">
        <v>2525</v>
      </c>
      <c r="E345" s="510">
        <f>VLOOKUP(D345,ФОТ!$B$3:$C$105,2,FALSE)</f>
        <v>131.12</v>
      </c>
      <c r="F345" s="647">
        <v>0.25</v>
      </c>
      <c r="G345" s="648">
        <f t="shared" si="13"/>
        <v>32.78</v>
      </c>
      <c r="H345" s="522">
        <f>ROUND(G345*ФОТ!$D$3,2)</f>
        <v>87.33</v>
      </c>
      <c r="I345" s="597">
        <f>ROUND(H345*ФОТ!$E$3,1)</f>
        <v>126.6</v>
      </c>
      <c r="J345" s="597">
        <f>ROUND(H345*ФОТ!$F$3,1)</f>
        <v>113.5</v>
      </c>
    </row>
    <row r="346" spans="1:10" ht="15" x14ac:dyDescent="0.25">
      <c r="A346" s="517"/>
      <c r="B346" s="518"/>
      <c r="C346" s="633"/>
      <c r="D346" s="520"/>
      <c r="E346" s="510"/>
      <c r="F346" s="649"/>
      <c r="G346" s="648"/>
      <c r="H346" s="522"/>
      <c r="I346" s="650">
        <f>I344+I345</f>
        <v>236.4</v>
      </c>
      <c r="J346" s="650">
        <f>J344+J345</f>
        <v>211.9</v>
      </c>
    </row>
    <row r="347" spans="1:10" ht="18" customHeight="1" x14ac:dyDescent="0.2">
      <c r="A347" s="517" t="s">
        <v>2916</v>
      </c>
      <c r="B347" s="518" t="s">
        <v>2917</v>
      </c>
      <c r="C347" s="633" t="s">
        <v>3890</v>
      </c>
      <c r="D347" s="520" t="s">
        <v>2524</v>
      </c>
      <c r="E347" s="510">
        <f>VLOOKUP(D347,ФОТ!$B$3:$C$105,2,FALSE)</f>
        <v>113.69</v>
      </c>
      <c r="F347" s="649">
        <v>0.5</v>
      </c>
      <c r="G347" s="648">
        <f t="shared" si="13"/>
        <v>56.85</v>
      </c>
      <c r="H347" s="522">
        <f>ROUND(G347*ФОТ!$D$3,2)</f>
        <v>151.44999999999999</v>
      </c>
      <c r="I347" s="597">
        <f>ROUND(H347*ФОТ!$E$3,1)</f>
        <v>219.6</v>
      </c>
      <c r="J347" s="686">
        <f>ROUND(H347*1.32,1)</f>
        <v>199.9</v>
      </c>
    </row>
    <row r="348" spans="1:10" x14ac:dyDescent="0.2">
      <c r="A348" s="517"/>
      <c r="B348" s="518" t="s">
        <v>2918</v>
      </c>
      <c r="C348" s="633"/>
      <c r="D348" s="520"/>
      <c r="E348" s="508"/>
      <c r="F348" s="649"/>
      <c r="G348" s="648"/>
      <c r="H348" s="687"/>
      <c r="I348" s="686"/>
      <c r="J348" s="689"/>
    </row>
    <row r="349" spans="1:10" x14ac:dyDescent="0.2">
      <c r="A349" s="517"/>
      <c r="B349" s="518" t="s">
        <v>2919</v>
      </c>
      <c r="C349" s="633"/>
      <c r="D349" s="520"/>
      <c r="E349" s="508"/>
      <c r="F349" s="649"/>
      <c r="G349" s="648"/>
      <c r="H349" s="687"/>
      <c r="I349" s="686"/>
      <c r="J349" s="689"/>
    </row>
    <row r="350" spans="1:10" ht="15.75" customHeight="1" x14ac:dyDescent="0.2">
      <c r="A350" s="517" t="s">
        <v>2920</v>
      </c>
      <c r="B350" s="518" t="s">
        <v>2921</v>
      </c>
      <c r="C350" s="633" t="s">
        <v>3890</v>
      </c>
      <c r="D350" s="520" t="s">
        <v>2525</v>
      </c>
      <c r="E350" s="510">
        <f>VLOOKUP(D350,ФОТ!$B$3:$C$105,2,FALSE)</f>
        <v>131.12</v>
      </c>
      <c r="F350" s="649">
        <v>1.2</v>
      </c>
      <c r="G350" s="648">
        <f t="shared" ref="G350:G357" si="14">ROUND(E350*F350,2)</f>
        <v>157.34</v>
      </c>
      <c r="H350" s="522">
        <f>ROUND(G350*ФОТ!$D$3,2)</f>
        <v>419.15</v>
      </c>
      <c r="I350" s="597">
        <f>ROUND(H350*ФОТ!$E$3,1)</f>
        <v>607.79999999999995</v>
      </c>
      <c r="J350" s="597">
        <f>ROUND(H350*ФОТ!$F$3,1)</f>
        <v>544.9</v>
      </c>
    </row>
    <row r="351" spans="1:10" ht="15.75" customHeight="1" x14ac:dyDescent="0.2">
      <c r="A351" s="517" t="s">
        <v>2922</v>
      </c>
      <c r="B351" s="518" t="s">
        <v>2162</v>
      </c>
      <c r="C351" s="633" t="s">
        <v>3891</v>
      </c>
      <c r="D351" s="520" t="s">
        <v>2525</v>
      </c>
      <c r="E351" s="510">
        <f>VLOOKUP(D351,ФОТ!$B$3:$C$105,2,FALSE)</f>
        <v>131.12</v>
      </c>
      <c r="F351" s="649">
        <v>2.16</v>
      </c>
      <c r="G351" s="648">
        <f t="shared" si="14"/>
        <v>283.22000000000003</v>
      </c>
      <c r="H351" s="522">
        <f>ROUND(G351*ФОТ!$D$3,2)</f>
        <v>754.5</v>
      </c>
      <c r="I351" s="597">
        <f>ROUND(H351*ФОТ!$E$3,1)</f>
        <v>1094</v>
      </c>
      <c r="J351" s="597">
        <f>ROUND(H351*ФОТ!$F$3,1)</f>
        <v>980.9</v>
      </c>
    </row>
    <row r="352" spans="1:10" ht="15.75" customHeight="1" x14ac:dyDescent="0.2">
      <c r="A352" s="517" t="s">
        <v>2163</v>
      </c>
      <c r="B352" s="518" t="s">
        <v>2164</v>
      </c>
      <c r="C352" s="633" t="s">
        <v>3892</v>
      </c>
      <c r="D352" s="519" t="s">
        <v>2533</v>
      </c>
      <c r="E352" s="510">
        <f>VLOOKUP(D352,ФОТ!$B$3:$C$105,2,FALSE)</f>
        <v>175.63</v>
      </c>
      <c r="F352" s="649">
        <v>0.54</v>
      </c>
      <c r="G352" s="648">
        <f t="shared" si="14"/>
        <v>94.84</v>
      </c>
      <c r="H352" s="522">
        <f>ROUND(G352*ФОТ!$D$3,2)</f>
        <v>252.65</v>
      </c>
      <c r="I352" s="597">
        <f>ROUND(H352*ФОТ!$E$3,1)</f>
        <v>366.3</v>
      </c>
      <c r="J352" s="597">
        <f>ROUND(H352*ФОТ!$F$3,1)</f>
        <v>328.4</v>
      </c>
    </row>
    <row r="353" spans="1:10" ht="15.75" customHeight="1" x14ac:dyDescent="0.2">
      <c r="A353" s="517" t="s">
        <v>2165</v>
      </c>
      <c r="B353" s="518" t="s">
        <v>2166</v>
      </c>
      <c r="C353" s="633" t="s">
        <v>3891</v>
      </c>
      <c r="D353" s="520" t="s">
        <v>2525</v>
      </c>
      <c r="E353" s="510">
        <f>VLOOKUP(D353,ФОТ!$B$3:$C$105,2,FALSE)</f>
        <v>131.12</v>
      </c>
      <c r="F353" s="649">
        <v>0.9</v>
      </c>
      <c r="G353" s="648">
        <f t="shared" si="14"/>
        <v>118.01</v>
      </c>
      <c r="H353" s="522">
        <f>ROUND(G353*ФОТ!$D$3,2)</f>
        <v>314.38</v>
      </c>
      <c r="I353" s="597">
        <f>ROUND(H353*ФОТ!$E$3,1)</f>
        <v>455.9</v>
      </c>
      <c r="J353" s="597">
        <f>ROUND(H353*ФОТ!$F$3,1)</f>
        <v>408.7</v>
      </c>
    </row>
    <row r="354" spans="1:10" ht="15.75" customHeight="1" x14ac:dyDescent="0.2">
      <c r="A354" s="517" t="s">
        <v>2167</v>
      </c>
      <c r="B354" s="518" t="s">
        <v>2164</v>
      </c>
      <c r="C354" s="633" t="s">
        <v>3892</v>
      </c>
      <c r="D354" s="519" t="s">
        <v>2533</v>
      </c>
      <c r="E354" s="510">
        <f>VLOOKUP(D354,ФОТ!$B$3:$C$105,2,FALSE)</f>
        <v>175.63</v>
      </c>
      <c r="F354" s="649">
        <v>0.16</v>
      </c>
      <c r="G354" s="648">
        <f t="shared" si="14"/>
        <v>28.1</v>
      </c>
      <c r="H354" s="522">
        <f>ROUND(G354*ФОТ!$D$3,2)</f>
        <v>74.86</v>
      </c>
      <c r="I354" s="597">
        <f>ROUND(H354*ФОТ!$E$3,1)</f>
        <v>108.5</v>
      </c>
      <c r="J354" s="689"/>
    </row>
    <row r="355" spans="1:10" ht="15.75" customHeight="1" x14ac:dyDescent="0.2">
      <c r="A355" s="517" t="s">
        <v>2168</v>
      </c>
      <c r="B355" s="518" t="s">
        <v>2169</v>
      </c>
      <c r="C355" s="633" t="s">
        <v>3890</v>
      </c>
      <c r="D355" s="520" t="s">
        <v>2525</v>
      </c>
      <c r="E355" s="510">
        <f>VLOOKUP(D355,ФОТ!$B$3:$C$105,2,FALSE)</f>
        <v>131.12</v>
      </c>
      <c r="F355" s="649">
        <v>0.15</v>
      </c>
      <c r="G355" s="648">
        <f t="shared" si="14"/>
        <v>19.670000000000002</v>
      </c>
      <c r="H355" s="522">
        <f>ROUND(G355*ФОТ!$D$3,2)</f>
        <v>52.4</v>
      </c>
      <c r="I355" s="597">
        <f>ROUND(H355*ФОТ!$E$3,1)</f>
        <v>76</v>
      </c>
      <c r="J355" s="597">
        <f>ROUND(H355*ФОТ!$F$3,1)</f>
        <v>68.099999999999994</v>
      </c>
    </row>
    <row r="356" spans="1:10" ht="15.75" customHeight="1" x14ac:dyDescent="0.2">
      <c r="A356" s="517" t="s">
        <v>2170</v>
      </c>
      <c r="B356" s="518" t="s">
        <v>2171</v>
      </c>
      <c r="C356" s="633" t="s">
        <v>3893</v>
      </c>
      <c r="D356" s="697" t="s">
        <v>2534</v>
      </c>
      <c r="E356" s="510">
        <f>VLOOKUP(D356,ФОТ!$B$3:$C$105,2,FALSE)</f>
        <v>159.80000000000001</v>
      </c>
      <c r="F356" s="649">
        <v>0.3</v>
      </c>
      <c r="G356" s="648">
        <f t="shared" si="14"/>
        <v>47.94</v>
      </c>
      <c r="H356" s="522">
        <f>ROUND(G356*ФОТ!$D$3,2)</f>
        <v>127.71</v>
      </c>
      <c r="I356" s="597">
        <f>ROUND(H356*ФОТ!$E$3,1)</f>
        <v>185.2</v>
      </c>
      <c r="J356" s="689"/>
    </row>
    <row r="357" spans="1:10" ht="15.75" customHeight="1" x14ac:dyDescent="0.2">
      <c r="A357" s="517" t="s">
        <v>2172</v>
      </c>
      <c r="B357" s="518" t="s">
        <v>2173</v>
      </c>
      <c r="C357" s="633" t="s">
        <v>1639</v>
      </c>
      <c r="D357" s="698" t="s">
        <v>2536</v>
      </c>
      <c r="E357" s="510">
        <f>VLOOKUP(D357,ФОТ!$B$3:$C$105,2,FALSE)</f>
        <v>176.42</v>
      </c>
      <c r="F357" s="649">
        <v>2.5</v>
      </c>
      <c r="G357" s="648">
        <f t="shared" si="14"/>
        <v>441.05</v>
      </c>
      <c r="H357" s="522">
        <f>ROUND(G357*ФОТ!$D$3,2)</f>
        <v>1174.96</v>
      </c>
      <c r="I357" s="597">
        <f>ROUND(H357*ФОТ!$E$3,1)</f>
        <v>1703.7</v>
      </c>
      <c r="J357" s="597">
        <f>ROUND(H357*ФОТ!$F$3,1)</f>
        <v>1527.4</v>
      </c>
    </row>
    <row r="358" spans="1:10" ht="13.5" customHeight="1" x14ac:dyDescent="0.2">
      <c r="A358" s="517"/>
      <c r="B358" s="518" t="s">
        <v>2174</v>
      </c>
      <c r="C358" s="633"/>
      <c r="D358" s="698"/>
      <c r="E358" s="511"/>
      <c r="F358" s="649"/>
      <c r="G358" s="648"/>
      <c r="H358" s="687"/>
      <c r="I358" s="686"/>
      <c r="J358" s="689"/>
    </row>
    <row r="359" spans="1:10" ht="15.75" customHeight="1" x14ac:dyDescent="0.2">
      <c r="A359" s="517" t="s">
        <v>2175</v>
      </c>
      <c r="B359" s="518" t="s">
        <v>2173</v>
      </c>
      <c r="C359" s="633" t="s">
        <v>2219</v>
      </c>
      <c r="D359" s="698" t="s">
        <v>2536</v>
      </c>
      <c r="E359" s="510">
        <f>VLOOKUP(D359,ФОТ!$B$3:$C$105,2,FALSE)</f>
        <v>176.42</v>
      </c>
      <c r="F359" s="649">
        <v>10</v>
      </c>
      <c r="G359" s="648">
        <f>ROUND(E359*F359,2)</f>
        <v>1764.2</v>
      </c>
      <c r="H359" s="522">
        <f>ROUND(G359*ФОТ!$D$3,2)</f>
        <v>4699.83</v>
      </c>
      <c r="I359" s="597">
        <f>ROUND(H359*ФОТ!$E$3,1)</f>
        <v>6814.8</v>
      </c>
      <c r="J359" s="597">
        <f>ROUND(H359*ФОТ!$F$3,1)</f>
        <v>6109.8</v>
      </c>
    </row>
    <row r="360" spans="1:10" x14ac:dyDescent="0.2">
      <c r="A360" s="517"/>
      <c r="B360" s="518" t="s">
        <v>2176</v>
      </c>
      <c r="C360" s="633"/>
      <c r="D360" s="698"/>
      <c r="E360" s="508"/>
      <c r="F360" s="649"/>
      <c r="G360" s="634"/>
      <c r="H360" s="522"/>
      <c r="I360" s="597"/>
      <c r="J360" s="598"/>
    </row>
    <row r="361" spans="1:10" ht="7.5" customHeight="1" x14ac:dyDescent="0.2">
      <c r="A361" s="526"/>
      <c r="B361" s="677"/>
      <c r="C361" s="639"/>
      <c r="D361" s="699"/>
      <c r="E361" s="543"/>
      <c r="F361" s="700"/>
      <c r="G361" s="701"/>
      <c r="H361" s="640"/>
      <c r="I361" s="612"/>
      <c r="J361" s="618"/>
    </row>
    <row r="362" spans="1:10" s="34" customFormat="1" ht="27" customHeight="1" x14ac:dyDescent="0.2">
      <c r="A362" s="679" t="s">
        <v>2177</v>
      </c>
      <c r="B362" s="680"/>
      <c r="C362" s="680"/>
      <c r="D362" s="680"/>
      <c r="E362" s="533"/>
      <c r="F362" s="681"/>
      <c r="G362" s="702"/>
      <c r="H362" s="702"/>
      <c r="I362" s="553"/>
      <c r="J362" s="554"/>
    </row>
    <row r="363" spans="1:10" ht="12.75" customHeight="1" x14ac:dyDescent="0.2">
      <c r="A363" s="673"/>
      <c r="B363" s="518"/>
      <c r="C363" s="518"/>
      <c r="D363" s="518"/>
      <c r="E363" s="516"/>
      <c r="F363" s="674"/>
      <c r="G363" s="656"/>
      <c r="H363" s="656"/>
      <c r="I363" s="535"/>
      <c r="J363" s="703"/>
    </row>
    <row r="364" spans="1:10" ht="18" customHeight="1" x14ac:dyDescent="0.2">
      <c r="A364" s="643" t="s">
        <v>3835</v>
      </c>
      <c r="B364" s="624"/>
      <c r="C364" s="625" t="s">
        <v>3836</v>
      </c>
      <c r="D364" s="626" t="s">
        <v>3837</v>
      </c>
      <c r="E364" s="505" t="s">
        <v>484</v>
      </c>
      <c r="F364" s="704" t="s">
        <v>485</v>
      </c>
      <c r="G364" s="627" t="s">
        <v>486</v>
      </c>
      <c r="H364" s="629" t="s">
        <v>487</v>
      </c>
      <c r="I364" s="609" t="s">
        <v>488</v>
      </c>
      <c r="J364" s="610"/>
    </row>
    <row r="365" spans="1:10" ht="14.25" customHeight="1" x14ac:dyDescent="0.2">
      <c r="A365" s="644" t="s">
        <v>489</v>
      </c>
      <c r="B365" s="630"/>
      <c r="C365" s="631" t="s">
        <v>490</v>
      </c>
      <c r="D365" s="632" t="s">
        <v>491</v>
      </c>
      <c r="E365" s="512" t="s">
        <v>492</v>
      </c>
      <c r="F365" s="647" t="s">
        <v>493</v>
      </c>
      <c r="G365" s="522" t="s">
        <v>494</v>
      </c>
      <c r="H365" s="634" t="s">
        <v>495</v>
      </c>
      <c r="I365" s="595" t="s">
        <v>496</v>
      </c>
      <c r="J365" s="611" t="s">
        <v>497</v>
      </c>
    </row>
    <row r="366" spans="1:10" ht="14.25" customHeight="1" x14ac:dyDescent="0.2">
      <c r="A366" s="644"/>
      <c r="B366" s="630"/>
      <c r="C366" s="631"/>
      <c r="D366" s="632" t="s">
        <v>498</v>
      </c>
      <c r="E366" s="512" t="s">
        <v>499</v>
      </c>
      <c r="F366" s="647" t="s">
        <v>500</v>
      </c>
      <c r="G366" s="522" t="s">
        <v>501</v>
      </c>
      <c r="H366" s="634" t="s">
        <v>499</v>
      </c>
      <c r="I366" s="597" t="s">
        <v>1633</v>
      </c>
      <c r="J366" s="602" t="s">
        <v>1634</v>
      </c>
    </row>
    <row r="367" spans="1:10" ht="14.25" customHeight="1" x14ac:dyDescent="0.2">
      <c r="A367" s="645"/>
      <c r="B367" s="635"/>
      <c r="C367" s="636"/>
      <c r="D367" s="637"/>
      <c r="E367" s="564"/>
      <c r="F367" s="705" t="s">
        <v>1635</v>
      </c>
      <c r="G367" s="640" t="s">
        <v>499</v>
      </c>
      <c r="H367" s="641"/>
      <c r="I367" s="613" t="s">
        <v>1637</v>
      </c>
      <c r="J367" s="613" t="s">
        <v>1637</v>
      </c>
    </row>
    <row r="368" spans="1:10" ht="16.5" customHeight="1" x14ac:dyDescent="0.2">
      <c r="A368" s="517" t="s">
        <v>2178</v>
      </c>
      <c r="B368" s="518" t="s">
        <v>2179</v>
      </c>
      <c r="C368" s="633" t="s">
        <v>3295</v>
      </c>
      <c r="D368" s="520" t="s">
        <v>2525</v>
      </c>
      <c r="E368" s="510">
        <f>VLOOKUP(D368,ФОТ!$B$3:$C$105,2,FALSE)</f>
        <v>131.12</v>
      </c>
      <c r="F368" s="647">
        <v>3</v>
      </c>
      <c r="G368" s="648">
        <f t="shared" ref="G368:G389" si="15">ROUND(E368*F368,2)</f>
        <v>393.36</v>
      </c>
      <c r="H368" s="522">
        <f>ROUND(G368*ФОТ!$D$3,2)</f>
        <v>1047.9100000000001</v>
      </c>
      <c r="I368" s="597">
        <f>ROUND(H368*ФОТ!$E$3,1)</f>
        <v>1519.5</v>
      </c>
      <c r="J368" s="597">
        <f>ROUND(H368*ФОТ!$F$3,1)</f>
        <v>1362.3</v>
      </c>
    </row>
    <row r="369" spans="1:10" ht="17.25" customHeight="1" x14ac:dyDescent="0.2">
      <c r="A369" s="517"/>
      <c r="B369" s="525" t="s">
        <v>3297</v>
      </c>
      <c r="C369" s="633" t="s">
        <v>2219</v>
      </c>
      <c r="D369" s="520" t="s">
        <v>2525</v>
      </c>
      <c r="E369" s="510">
        <f>VLOOKUP(D369,ФОТ!$B$3:$C$105,2,FALSE)</f>
        <v>131.12</v>
      </c>
      <c r="F369" s="649">
        <v>5.2</v>
      </c>
      <c r="G369" s="648">
        <f t="shared" si="15"/>
        <v>681.82</v>
      </c>
      <c r="H369" s="522">
        <f>ROUND(G369*ФОТ!$D$3,2)</f>
        <v>1816.37</v>
      </c>
      <c r="I369" s="597">
        <f>ROUND(H369*ФОТ!$E$3,1)</f>
        <v>2633.7</v>
      </c>
      <c r="J369" s="597">
        <f>ROUND(H369*ФОТ!$F$3,1)</f>
        <v>2361.3000000000002</v>
      </c>
    </row>
    <row r="370" spans="1:10" ht="17.25" customHeight="1" x14ac:dyDescent="0.2">
      <c r="A370" s="517"/>
      <c r="B370" s="525" t="s">
        <v>2180</v>
      </c>
      <c r="C370" s="633" t="s">
        <v>2219</v>
      </c>
      <c r="D370" s="520" t="s">
        <v>2525</v>
      </c>
      <c r="E370" s="510">
        <f>VLOOKUP(D370,ФОТ!$B$3:$C$105,2,FALSE)</f>
        <v>131.12</v>
      </c>
      <c r="F370" s="649">
        <v>6.4</v>
      </c>
      <c r="G370" s="648">
        <f t="shared" si="15"/>
        <v>839.17</v>
      </c>
      <c r="H370" s="522">
        <f>ROUND(G370*ФОТ!$D$3,2)</f>
        <v>2235.5500000000002</v>
      </c>
      <c r="I370" s="597">
        <f>ROUND(H370*ФОТ!$E$3,1)</f>
        <v>3241.5</v>
      </c>
      <c r="J370" s="598"/>
    </row>
    <row r="371" spans="1:10" ht="17.25" customHeight="1" x14ac:dyDescent="0.2">
      <c r="A371" s="517"/>
      <c r="B371" s="525" t="s">
        <v>3298</v>
      </c>
      <c r="C371" s="633" t="s">
        <v>2219</v>
      </c>
      <c r="D371" s="520" t="s">
        <v>2525</v>
      </c>
      <c r="E371" s="510">
        <f>VLOOKUP(D371,ФОТ!$B$3:$C$105,2,FALSE)</f>
        <v>131.12</v>
      </c>
      <c r="F371" s="649">
        <v>8</v>
      </c>
      <c r="G371" s="648">
        <f t="shared" si="15"/>
        <v>1048.96</v>
      </c>
      <c r="H371" s="522">
        <f>ROUND(G371*ФОТ!$D$3,2)</f>
        <v>2794.43</v>
      </c>
      <c r="I371" s="597">
        <f>ROUND(H371*ФОТ!$E$3,1)</f>
        <v>4051.9</v>
      </c>
      <c r="J371" s="598"/>
    </row>
    <row r="372" spans="1:10" ht="23.25" customHeight="1" x14ac:dyDescent="0.2">
      <c r="A372" s="517" t="s">
        <v>2181</v>
      </c>
      <c r="B372" s="518" t="s">
        <v>2182</v>
      </c>
      <c r="C372" s="633" t="s">
        <v>2183</v>
      </c>
      <c r="D372" s="520" t="s">
        <v>2525</v>
      </c>
      <c r="E372" s="510">
        <f>VLOOKUP(D372,ФОТ!$B$3:$C$105,2,FALSE)</f>
        <v>131.12</v>
      </c>
      <c r="F372" s="647">
        <v>1.44</v>
      </c>
      <c r="G372" s="648">
        <f t="shared" si="15"/>
        <v>188.81</v>
      </c>
      <c r="H372" s="522">
        <f>ROUND(G372*ФОТ!$D$3,2)</f>
        <v>502.99</v>
      </c>
      <c r="I372" s="597">
        <f>ROUND(H372*ФОТ!$E$3,1)</f>
        <v>729.3</v>
      </c>
      <c r="J372" s="597">
        <f>ROUND(H372*ФОТ!$F$3,1)</f>
        <v>653.9</v>
      </c>
    </row>
    <row r="373" spans="1:10" ht="12.75" customHeight="1" x14ac:dyDescent="0.2">
      <c r="A373" s="517"/>
      <c r="B373" s="518"/>
      <c r="C373" s="633"/>
      <c r="D373" s="520" t="s">
        <v>2526</v>
      </c>
      <c r="E373" s="510">
        <f>VLOOKUP(D373,ФОТ!$B$3:$C$105,2,FALSE)</f>
        <v>144.41</v>
      </c>
      <c r="F373" s="649">
        <v>1.44</v>
      </c>
      <c r="G373" s="648">
        <f t="shared" si="15"/>
        <v>207.95</v>
      </c>
      <c r="H373" s="522">
        <f>ROUND(G373*ФОТ!$D$3,2)</f>
        <v>553.98</v>
      </c>
      <c r="I373" s="597">
        <f>ROUND(H373*ФОТ!$E$3,1)</f>
        <v>803.3</v>
      </c>
      <c r="J373" s="597">
        <f>ROUND(H373*ФОТ!$F$3,1)</f>
        <v>720.2</v>
      </c>
    </row>
    <row r="374" spans="1:10" ht="12.75" customHeight="1" x14ac:dyDescent="0.25">
      <c r="A374" s="517"/>
      <c r="B374" s="518"/>
      <c r="C374" s="633"/>
      <c r="D374" s="520"/>
      <c r="E374" s="510"/>
      <c r="F374" s="649"/>
      <c r="G374" s="648"/>
      <c r="H374" s="522"/>
      <c r="I374" s="650">
        <f>I372+I373</f>
        <v>1532.6</v>
      </c>
      <c r="J374" s="650">
        <f>J372+J373</f>
        <v>1374.1</v>
      </c>
    </row>
    <row r="375" spans="1:10" ht="19.5" customHeight="1" x14ac:dyDescent="0.2">
      <c r="A375" s="517" t="s">
        <v>2184</v>
      </c>
      <c r="B375" s="518" t="s">
        <v>2185</v>
      </c>
      <c r="C375" s="633" t="s">
        <v>2219</v>
      </c>
      <c r="D375" s="520" t="s">
        <v>2525</v>
      </c>
      <c r="E375" s="510">
        <f>VLOOKUP(D375,ФОТ!$B$3:$C$105,2,FALSE)</f>
        <v>131.12</v>
      </c>
      <c r="F375" s="649">
        <v>2.6</v>
      </c>
      <c r="G375" s="648">
        <f t="shared" si="15"/>
        <v>340.91</v>
      </c>
      <c r="H375" s="522">
        <f>ROUND(G375*ФОТ!$D$3,2)</f>
        <v>908.18</v>
      </c>
      <c r="I375" s="597">
        <f>ROUND(H375*ФОТ!$E$3,1)</f>
        <v>1316.9</v>
      </c>
      <c r="J375" s="597">
        <f>ROUND(H375*ФОТ!$F$3,1)</f>
        <v>1180.5999999999999</v>
      </c>
    </row>
    <row r="376" spans="1:10" ht="12.75" customHeight="1" x14ac:dyDescent="0.2">
      <c r="A376" s="517"/>
      <c r="B376" s="518"/>
      <c r="C376" s="633"/>
      <c r="D376" s="520" t="s">
        <v>2526</v>
      </c>
      <c r="E376" s="510">
        <f>VLOOKUP(D376,ФОТ!$B$3:$C$105,2,FALSE)</f>
        <v>144.41</v>
      </c>
      <c r="F376" s="649">
        <v>2.6</v>
      </c>
      <c r="G376" s="648">
        <f t="shared" si="15"/>
        <v>375.47</v>
      </c>
      <c r="H376" s="522">
        <f>ROUND(G376*ФОТ!$D$3,2)</f>
        <v>1000.25</v>
      </c>
      <c r="I376" s="597">
        <f>ROUND(H376*ФОТ!$E$3,1)</f>
        <v>1450.4</v>
      </c>
      <c r="J376" s="597">
        <f>ROUND(H376*ФОТ!$F$3,1)</f>
        <v>1300.3</v>
      </c>
    </row>
    <row r="377" spans="1:10" ht="12.75" customHeight="1" x14ac:dyDescent="0.25">
      <c r="A377" s="517"/>
      <c r="B377" s="518"/>
      <c r="C377" s="633"/>
      <c r="D377" s="520"/>
      <c r="E377" s="510"/>
      <c r="F377" s="649"/>
      <c r="G377" s="648"/>
      <c r="H377" s="522"/>
      <c r="I377" s="650">
        <f>I375+I376</f>
        <v>2767.3</v>
      </c>
      <c r="J377" s="650">
        <f>J375+J376</f>
        <v>2480.9</v>
      </c>
    </row>
    <row r="378" spans="1:10" ht="18" customHeight="1" x14ac:dyDescent="0.2">
      <c r="A378" s="517" t="s">
        <v>2186</v>
      </c>
      <c r="B378" s="518" t="s">
        <v>577</v>
      </c>
      <c r="C378" s="633" t="s">
        <v>2183</v>
      </c>
      <c r="D378" s="520" t="s">
        <v>2526</v>
      </c>
      <c r="E378" s="510">
        <f>VLOOKUP(D378,ФОТ!$B$3:$C$105,2,FALSE)</f>
        <v>144.41</v>
      </c>
      <c r="F378" s="649">
        <v>24.5</v>
      </c>
      <c r="G378" s="648">
        <f t="shared" si="15"/>
        <v>3538.05</v>
      </c>
      <c r="H378" s="522">
        <f>ROUND(G378*ФОТ!$D$3,2)</f>
        <v>9425.3700000000008</v>
      </c>
      <c r="I378" s="597">
        <f>ROUND(H378*ФОТ!$E$3,1)</f>
        <v>13666.8</v>
      </c>
      <c r="J378" s="598"/>
    </row>
    <row r="379" spans="1:10" ht="12.75" customHeight="1" x14ac:dyDescent="0.2">
      <c r="A379" s="517"/>
      <c r="B379" s="518"/>
      <c r="C379" s="633"/>
      <c r="D379" s="520" t="s">
        <v>2527</v>
      </c>
      <c r="E379" s="510">
        <f>VLOOKUP(D379,ФОТ!$B$3:$C$105,2,FALSE)</f>
        <v>151.06</v>
      </c>
      <c r="F379" s="649">
        <v>24.5</v>
      </c>
      <c r="G379" s="648">
        <f t="shared" si="15"/>
        <v>3700.97</v>
      </c>
      <c r="H379" s="522">
        <f>ROUND(G379*ФОТ!$D$3,2)</f>
        <v>9859.3799999999992</v>
      </c>
      <c r="I379" s="597">
        <f>ROUND(H379*ФОТ!$E$3,1)</f>
        <v>14296.1</v>
      </c>
      <c r="J379" s="598"/>
    </row>
    <row r="380" spans="1:10" ht="17.25" customHeight="1" x14ac:dyDescent="0.25">
      <c r="A380" s="517"/>
      <c r="B380" s="518"/>
      <c r="C380" s="633"/>
      <c r="D380" s="520"/>
      <c r="E380" s="510"/>
      <c r="F380" s="649"/>
      <c r="G380" s="648"/>
      <c r="H380" s="522"/>
      <c r="I380" s="650">
        <f>I378+I379</f>
        <v>27962.9</v>
      </c>
      <c r="J380" s="650">
        <f>J378+J379</f>
        <v>0</v>
      </c>
    </row>
    <row r="381" spans="1:10" ht="20.25" customHeight="1" x14ac:dyDescent="0.2">
      <c r="A381" s="517" t="s">
        <v>578</v>
      </c>
      <c r="B381" s="706" t="s">
        <v>579</v>
      </c>
      <c r="C381" s="633" t="s">
        <v>580</v>
      </c>
      <c r="D381" s="520" t="s">
        <v>2530</v>
      </c>
      <c r="E381" s="510">
        <f>VLOOKUP(D381,ФОТ!$B$3:$C$105,2,FALSE)</f>
        <v>160.03</v>
      </c>
      <c r="F381" s="649">
        <v>1.44</v>
      </c>
      <c r="G381" s="648">
        <f t="shared" si="15"/>
        <v>230.44</v>
      </c>
      <c r="H381" s="522">
        <f>ROUND(G381*ФОТ!$D$3,2)</f>
        <v>613.89</v>
      </c>
      <c r="I381" s="597">
        <f>ROUND(H381*ФОТ!$E$3,1)</f>
        <v>890.1</v>
      </c>
      <c r="J381" s="598"/>
    </row>
    <row r="382" spans="1:10" ht="12.75" customHeight="1" x14ac:dyDescent="0.2">
      <c r="A382" s="517"/>
      <c r="B382" s="518" t="s">
        <v>581</v>
      </c>
      <c r="C382" s="633"/>
      <c r="D382" s="520" t="s">
        <v>2525</v>
      </c>
      <c r="E382" s="510">
        <f>VLOOKUP(D382,ФОТ!$B$3:$C$105,2,FALSE)</f>
        <v>131.12</v>
      </c>
      <c r="F382" s="649">
        <v>2.88</v>
      </c>
      <c r="G382" s="648">
        <f t="shared" si="15"/>
        <v>377.63</v>
      </c>
      <c r="H382" s="522">
        <f>ROUND(G382*ФОТ!$D$3,2)</f>
        <v>1006.01</v>
      </c>
      <c r="I382" s="597">
        <f>ROUND(H382*ФОТ!$E$3,1)</f>
        <v>1458.7</v>
      </c>
      <c r="J382" s="598"/>
    </row>
    <row r="383" spans="1:10" ht="12.75" customHeight="1" x14ac:dyDescent="0.25">
      <c r="A383" s="517"/>
      <c r="B383" s="518"/>
      <c r="C383" s="633"/>
      <c r="D383" s="520"/>
      <c r="E383" s="510"/>
      <c r="F383" s="649"/>
      <c r="G383" s="648"/>
      <c r="H383" s="522"/>
      <c r="I383" s="650">
        <f>I381+I382</f>
        <v>2348.8000000000002</v>
      </c>
      <c r="J383" s="650">
        <f>J381+J382</f>
        <v>0</v>
      </c>
    </row>
    <row r="384" spans="1:10" ht="18.75" customHeight="1" x14ac:dyDescent="0.2">
      <c r="A384" s="517"/>
      <c r="B384" s="518" t="s">
        <v>582</v>
      </c>
      <c r="C384" s="633" t="s">
        <v>2219</v>
      </c>
      <c r="D384" s="520" t="s">
        <v>2530</v>
      </c>
      <c r="E384" s="510">
        <f>VLOOKUP(D384,ФОТ!$B$3:$C$105,2,FALSE)</f>
        <v>160.03</v>
      </c>
      <c r="F384" s="649">
        <v>2.88</v>
      </c>
      <c r="G384" s="648">
        <f t="shared" si="15"/>
        <v>460.89</v>
      </c>
      <c r="H384" s="522">
        <f>ROUND(G384*ФОТ!$D$3,2)</f>
        <v>1227.81</v>
      </c>
      <c r="I384" s="597">
        <f>ROUND(H384*ФОТ!$E$3,1)</f>
        <v>1780.3</v>
      </c>
      <c r="J384" s="598"/>
    </row>
    <row r="385" spans="1:10" ht="12.75" customHeight="1" x14ac:dyDescent="0.2">
      <c r="A385" s="517"/>
      <c r="B385" s="518" t="s">
        <v>583</v>
      </c>
      <c r="C385" s="633"/>
      <c r="D385" s="520" t="s">
        <v>2525</v>
      </c>
      <c r="E385" s="510">
        <f>VLOOKUP(D385,ФОТ!$B$3:$C$105,2,FALSE)</f>
        <v>131.12</v>
      </c>
      <c r="F385" s="649">
        <v>5.76</v>
      </c>
      <c r="G385" s="648">
        <f t="shared" si="15"/>
        <v>755.25</v>
      </c>
      <c r="H385" s="522">
        <f>ROUND(G385*ФОТ!$D$3,2)</f>
        <v>2011.99</v>
      </c>
      <c r="I385" s="597">
        <f>ROUND(H385*ФОТ!$E$3,1)</f>
        <v>2917.4</v>
      </c>
      <c r="J385" s="653"/>
    </row>
    <row r="386" spans="1:10" ht="18" customHeight="1" x14ac:dyDescent="0.25">
      <c r="A386" s="517"/>
      <c r="B386" s="518"/>
      <c r="C386" s="633"/>
      <c r="D386" s="520"/>
      <c r="E386" s="510"/>
      <c r="F386" s="649"/>
      <c r="G386" s="648"/>
      <c r="H386" s="522"/>
      <c r="I386" s="650">
        <f>I384+I385</f>
        <v>4697.7</v>
      </c>
      <c r="J386" s="650">
        <f>J384+J385</f>
        <v>0</v>
      </c>
    </row>
    <row r="387" spans="1:10" ht="24.75" customHeight="1" x14ac:dyDescent="0.2">
      <c r="A387" s="517" t="s">
        <v>584</v>
      </c>
      <c r="B387" s="518" t="s">
        <v>585</v>
      </c>
      <c r="C387" s="633" t="s">
        <v>586</v>
      </c>
      <c r="D387" s="520" t="s">
        <v>2525</v>
      </c>
      <c r="E387" s="510">
        <f>VLOOKUP(D387,ФОТ!$B$3:$C$105,2,FALSE)</f>
        <v>131.12</v>
      </c>
      <c r="F387" s="649">
        <v>3</v>
      </c>
      <c r="G387" s="648">
        <f t="shared" si="15"/>
        <v>393.36</v>
      </c>
      <c r="H387" s="522">
        <f>ROUND(G387*ФОТ!$D$3,2)</f>
        <v>1047.9100000000001</v>
      </c>
      <c r="I387" s="597">
        <f>ROUND(H387*ФОТ!$E$3,1)</f>
        <v>1519.5</v>
      </c>
      <c r="J387" s="598"/>
    </row>
    <row r="388" spans="1:10" ht="24" customHeight="1" x14ac:dyDescent="0.2">
      <c r="A388" s="517" t="s">
        <v>587</v>
      </c>
      <c r="B388" s="518" t="s">
        <v>3894</v>
      </c>
      <c r="C388" s="633" t="s">
        <v>586</v>
      </c>
      <c r="D388" s="520" t="s">
        <v>2525</v>
      </c>
      <c r="E388" s="510">
        <f>VLOOKUP(D388,ФОТ!$B$3:$C$105,2,FALSE)</f>
        <v>131.12</v>
      </c>
      <c r="F388" s="649">
        <v>2.88</v>
      </c>
      <c r="G388" s="648">
        <f t="shared" si="15"/>
        <v>377.63</v>
      </c>
      <c r="H388" s="522">
        <f>ROUND(G388*ФОТ!$D$3,2)</f>
        <v>1006.01</v>
      </c>
      <c r="I388" s="597">
        <f>ROUND(H388*ФОТ!$E$3,1)</f>
        <v>1458.7</v>
      </c>
      <c r="J388" s="598"/>
    </row>
    <row r="389" spans="1:10" ht="20.25" customHeight="1" x14ac:dyDescent="0.2">
      <c r="A389" s="517"/>
      <c r="B389" s="675" t="s">
        <v>588</v>
      </c>
      <c r="C389" s="633" t="s">
        <v>2219</v>
      </c>
      <c r="D389" s="520" t="s">
        <v>2525</v>
      </c>
      <c r="E389" s="510">
        <f>VLOOKUP(D389,ФОТ!$B$3:$C$105,2,FALSE)</f>
        <v>131.12</v>
      </c>
      <c r="F389" s="649">
        <v>5</v>
      </c>
      <c r="G389" s="648">
        <f t="shared" si="15"/>
        <v>655.6</v>
      </c>
      <c r="H389" s="522">
        <f>ROUND(G389*ФОТ!$D$3,2)</f>
        <v>1746.52</v>
      </c>
      <c r="I389" s="597">
        <f>ROUND(H389*ФОТ!$E$3,1)</f>
        <v>2532.5</v>
      </c>
      <c r="J389" s="598"/>
    </row>
    <row r="390" spans="1:10" ht="17.25" customHeight="1" x14ac:dyDescent="0.2">
      <c r="A390" s="526"/>
      <c r="B390" s="636"/>
      <c r="C390" s="639"/>
      <c r="D390" s="707"/>
      <c r="E390" s="543"/>
      <c r="F390" s="700"/>
      <c r="G390" s="701"/>
      <c r="H390" s="640"/>
      <c r="I390" s="612"/>
      <c r="J390" s="618"/>
    </row>
    <row r="391" spans="1:10" ht="41.25" customHeight="1" x14ac:dyDescent="0.2">
      <c r="A391" s="679" t="s">
        <v>589</v>
      </c>
      <c r="B391" s="680"/>
      <c r="C391" s="680"/>
      <c r="D391" s="680"/>
      <c r="E391" s="533"/>
      <c r="F391" s="533"/>
      <c r="G391" s="702"/>
      <c r="H391" s="702"/>
      <c r="I391" s="553"/>
      <c r="J391" s="554"/>
    </row>
    <row r="392" spans="1:10" ht="20.25" customHeight="1" x14ac:dyDescent="0.2">
      <c r="A392" s="673"/>
      <c r="B392" s="518"/>
      <c r="C392" s="518"/>
      <c r="D392" s="518"/>
      <c r="E392" s="516"/>
      <c r="F392" s="516"/>
      <c r="G392" s="656"/>
      <c r="H392" s="656"/>
      <c r="I392" s="535"/>
      <c r="J392" s="703"/>
    </row>
    <row r="393" spans="1:10" x14ac:dyDescent="0.2">
      <c r="A393" s="643" t="s">
        <v>3835</v>
      </c>
      <c r="B393" s="624"/>
      <c r="C393" s="625" t="s">
        <v>3836</v>
      </c>
      <c r="D393" s="626" t="s">
        <v>3837</v>
      </c>
      <c r="E393" s="505" t="s">
        <v>484</v>
      </c>
      <c r="F393" s="501" t="s">
        <v>485</v>
      </c>
      <c r="G393" s="627" t="s">
        <v>486</v>
      </c>
      <c r="H393" s="629" t="s">
        <v>487</v>
      </c>
      <c r="I393" s="609" t="s">
        <v>488</v>
      </c>
      <c r="J393" s="610"/>
    </row>
    <row r="394" spans="1:10" x14ac:dyDescent="0.2">
      <c r="A394" s="644" t="s">
        <v>489</v>
      </c>
      <c r="B394" s="630"/>
      <c r="C394" s="631" t="s">
        <v>490</v>
      </c>
      <c r="D394" s="632" t="s">
        <v>491</v>
      </c>
      <c r="E394" s="512" t="s">
        <v>492</v>
      </c>
      <c r="F394" s="508" t="s">
        <v>493</v>
      </c>
      <c r="G394" s="522" t="s">
        <v>494</v>
      </c>
      <c r="H394" s="634" t="s">
        <v>495</v>
      </c>
      <c r="I394" s="595" t="s">
        <v>496</v>
      </c>
      <c r="J394" s="611" t="s">
        <v>497</v>
      </c>
    </row>
    <row r="395" spans="1:10" x14ac:dyDescent="0.2">
      <c r="A395" s="644"/>
      <c r="B395" s="630"/>
      <c r="C395" s="631"/>
      <c r="D395" s="632" t="s">
        <v>498</v>
      </c>
      <c r="E395" s="512" t="s">
        <v>499</v>
      </c>
      <c r="F395" s="508" t="s">
        <v>500</v>
      </c>
      <c r="G395" s="522" t="s">
        <v>501</v>
      </c>
      <c r="H395" s="634" t="s">
        <v>499</v>
      </c>
      <c r="I395" s="597" t="s">
        <v>1633</v>
      </c>
      <c r="J395" s="602" t="s">
        <v>1634</v>
      </c>
    </row>
    <row r="396" spans="1:10" x14ac:dyDescent="0.2">
      <c r="A396" s="645"/>
      <c r="B396" s="635"/>
      <c r="C396" s="636"/>
      <c r="D396" s="637"/>
      <c r="E396" s="564"/>
      <c r="F396" s="543" t="s">
        <v>1635</v>
      </c>
      <c r="G396" s="640" t="s">
        <v>499</v>
      </c>
      <c r="H396" s="641"/>
      <c r="I396" s="613" t="s">
        <v>1637</v>
      </c>
      <c r="J396" s="613" t="s">
        <v>1637</v>
      </c>
    </row>
    <row r="397" spans="1:10" ht="27" customHeight="1" x14ac:dyDescent="0.2">
      <c r="A397" s="517" t="s">
        <v>590</v>
      </c>
      <c r="B397" s="518" t="s">
        <v>3608</v>
      </c>
      <c r="C397" s="633" t="s">
        <v>3609</v>
      </c>
      <c r="D397" s="520" t="s">
        <v>2525</v>
      </c>
      <c r="E397" s="510">
        <f>VLOOKUP(D397,ФОТ!$B$3:$C$105,2,FALSE)</f>
        <v>131.12</v>
      </c>
      <c r="F397" s="511">
        <v>2.9</v>
      </c>
      <c r="G397" s="648">
        <f t="shared" ref="G397:G415" si="16">ROUND(E397*F397,2)</f>
        <v>380.25</v>
      </c>
      <c r="H397" s="522">
        <f>ROUND(G397*ФОТ!$D$3,2)</f>
        <v>1012.99</v>
      </c>
      <c r="I397" s="597">
        <f>ROUND(H397*ФОТ!$E$3,1)</f>
        <v>1468.8</v>
      </c>
      <c r="J397" s="597">
        <f>ROUND(H397*ФОТ!$F$3,1)</f>
        <v>1316.9</v>
      </c>
    </row>
    <row r="398" spans="1:10" ht="27" customHeight="1" x14ac:dyDescent="0.2">
      <c r="A398" s="517" t="s">
        <v>3610</v>
      </c>
      <c r="B398" s="518" t="s">
        <v>3611</v>
      </c>
      <c r="C398" s="633" t="s">
        <v>3612</v>
      </c>
      <c r="D398" s="520" t="s">
        <v>2525</v>
      </c>
      <c r="E398" s="510">
        <f>VLOOKUP(D398,ФОТ!$B$3:$C$105,2,FALSE)</f>
        <v>131.12</v>
      </c>
      <c r="F398" s="512">
        <v>2.5</v>
      </c>
      <c r="G398" s="648">
        <f t="shared" si="16"/>
        <v>327.8</v>
      </c>
      <c r="H398" s="522">
        <f>ROUND(G398*ФОТ!$D$3,2)</f>
        <v>873.26</v>
      </c>
      <c r="I398" s="597">
        <f>ROUND(H398*ФОТ!$E$3,1)</f>
        <v>1266.2</v>
      </c>
      <c r="J398" s="597">
        <f>ROUND(H398*ФОТ!$F$3,1)</f>
        <v>1135.2</v>
      </c>
    </row>
    <row r="399" spans="1:10" x14ac:dyDescent="0.2">
      <c r="A399" s="517"/>
      <c r="B399" s="518" t="s">
        <v>3613</v>
      </c>
      <c r="C399" s="633" t="s">
        <v>3614</v>
      </c>
      <c r="D399" s="520" t="s">
        <v>2526</v>
      </c>
      <c r="E399" s="510">
        <f>VLOOKUP(D399,ФОТ!$B$3:$C$105,2,FALSE)</f>
        <v>144.41</v>
      </c>
      <c r="F399" s="511">
        <v>2.5</v>
      </c>
      <c r="G399" s="648">
        <f t="shared" si="16"/>
        <v>361.03</v>
      </c>
      <c r="H399" s="522">
        <f>ROUND(G399*ФОТ!$D$3,2)</f>
        <v>961.78</v>
      </c>
      <c r="I399" s="597">
        <f>ROUND(H399*ФОТ!$E$3,1)</f>
        <v>1394.6</v>
      </c>
      <c r="J399" s="597">
        <f>ROUND(H399*ФОТ!$F$3,1)</f>
        <v>1250.3</v>
      </c>
    </row>
    <row r="400" spans="1:10" ht="19.5" customHeight="1" x14ac:dyDescent="0.25">
      <c r="A400" s="517"/>
      <c r="B400" s="518"/>
      <c r="C400" s="633"/>
      <c r="D400" s="520"/>
      <c r="E400" s="510"/>
      <c r="F400" s="511"/>
      <c r="G400" s="648"/>
      <c r="H400" s="522"/>
      <c r="I400" s="650">
        <f>I398+I399</f>
        <v>2660.8</v>
      </c>
      <c r="J400" s="650">
        <f>J398+J399</f>
        <v>2385.5</v>
      </c>
    </row>
    <row r="401" spans="1:10" ht="27" customHeight="1" x14ac:dyDescent="0.2">
      <c r="A401" s="517" t="s">
        <v>3615</v>
      </c>
      <c r="B401" s="518" t="s">
        <v>3616</v>
      </c>
      <c r="C401" s="633" t="s">
        <v>2219</v>
      </c>
      <c r="D401" s="520" t="s">
        <v>2526</v>
      </c>
      <c r="E401" s="510">
        <f>VLOOKUP(D401,ФОТ!$B$3:$C$105,2,FALSE)</f>
        <v>144.41</v>
      </c>
      <c r="F401" s="511">
        <v>3.5</v>
      </c>
      <c r="G401" s="648">
        <f t="shared" si="16"/>
        <v>505.44</v>
      </c>
      <c r="H401" s="522">
        <f>ROUND(G401*ФОТ!$D$3,2)</f>
        <v>1346.49</v>
      </c>
      <c r="I401" s="597">
        <f>ROUND(H401*ФОТ!$E$3,1)</f>
        <v>1952.4</v>
      </c>
      <c r="J401" s="597">
        <f>ROUND(H401*ФОТ!$F$3,1)</f>
        <v>1750.4</v>
      </c>
    </row>
    <row r="402" spans="1:10" x14ac:dyDescent="0.2">
      <c r="A402" s="517"/>
      <c r="B402" s="518" t="s">
        <v>3617</v>
      </c>
      <c r="C402" s="633"/>
      <c r="D402" s="520" t="s">
        <v>2527</v>
      </c>
      <c r="E402" s="510">
        <f>VLOOKUP(D402,ФОТ!$B$3:$C$105,2,FALSE)</f>
        <v>151.06</v>
      </c>
      <c r="F402" s="512">
        <v>3.5</v>
      </c>
      <c r="G402" s="648">
        <f t="shared" si="16"/>
        <v>528.71</v>
      </c>
      <c r="H402" s="522">
        <f>ROUND(G402*ФОТ!$D$3,2)</f>
        <v>1408.48</v>
      </c>
      <c r="I402" s="597">
        <f>ROUND(H402*ФОТ!$E$3,1)</f>
        <v>2042.3</v>
      </c>
      <c r="J402" s="597">
        <f>ROUND(H402*ФОТ!$F$3,1)</f>
        <v>1831</v>
      </c>
    </row>
    <row r="403" spans="1:10" ht="15" customHeight="1" x14ac:dyDescent="0.25">
      <c r="A403" s="517"/>
      <c r="B403" s="518"/>
      <c r="C403" s="633"/>
      <c r="D403" s="520"/>
      <c r="E403" s="510"/>
      <c r="F403" s="512"/>
      <c r="G403" s="648"/>
      <c r="H403" s="522"/>
      <c r="I403" s="650">
        <f>I401+I402</f>
        <v>3994.7</v>
      </c>
      <c r="J403" s="650">
        <f>J401+J402</f>
        <v>3581.4</v>
      </c>
    </row>
    <row r="404" spans="1:10" ht="27" customHeight="1" x14ac:dyDescent="0.2">
      <c r="A404" s="517" t="s">
        <v>3618</v>
      </c>
      <c r="B404" s="518" t="s">
        <v>3619</v>
      </c>
      <c r="C404" s="633" t="s">
        <v>3620</v>
      </c>
      <c r="D404" s="520" t="s">
        <v>2525</v>
      </c>
      <c r="E404" s="510">
        <f>VLOOKUP(D404,ФОТ!$B$3:$C$105,2,FALSE)</f>
        <v>131.12</v>
      </c>
      <c r="F404" s="512">
        <v>3</v>
      </c>
      <c r="G404" s="648">
        <f t="shared" si="16"/>
        <v>393.36</v>
      </c>
      <c r="H404" s="522">
        <f>ROUND(G404*ФОТ!$D$3,2)</f>
        <v>1047.9100000000001</v>
      </c>
      <c r="I404" s="597">
        <f>ROUND(H404*ФОТ!$E$3,1)</f>
        <v>1519.5</v>
      </c>
      <c r="J404" s="597">
        <f>ROUND(H404*ФОТ!$F$3,1)</f>
        <v>1362.3</v>
      </c>
    </row>
    <row r="405" spans="1:10" x14ac:dyDescent="0.2">
      <c r="A405" s="517"/>
      <c r="B405" s="518" t="s">
        <v>3621</v>
      </c>
      <c r="C405" s="633"/>
      <c r="D405" s="520" t="s">
        <v>2526</v>
      </c>
      <c r="E405" s="510">
        <f>VLOOKUP(D405,ФОТ!$B$3:$C$105,2,FALSE)</f>
        <v>144.41</v>
      </c>
      <c r="F405" s="512">
        <v>3</v>
      </c>
      <c r="G405" s="648">
        <f t="shared" si="16"/>
        <v>433.23</v>
      </c>
      <c r="H405" s="522">
        <f>ROUND(G405*ФОТ!$D$3,2)</f>
        <v>1154.1199999999999</v>
      </c>
      <c r="I405" s="597">
        <f>ROUND(H405*ФОТ!$E$3,1)</f>
        <v>1673.5</v>
      </c>
      <c r="J405" s="597">
        <f>ROUND(H405*ФОТ!$F$3,1)</f>
        <v>1500.4</v>
      </c>
    </row>
    <row r="406" spans="1:10" ht="19.5" customHeight="1" x14ac:dyDescent="0.25">
      <c r="A406" s="517"/>
      <c r="B406" s="518"/>
      <c r="C406" s="633"/>
      <c r="D406" s="520"/>
      <c r="E406" s="510"/>
      <c r="F406" s="512"/>
      <c r="G406" s="648"/>
      <c r="H406" s="522"/>
      <c r="I406" s="650">
        <f>I404+I405</f>
        <v>3193</v>
      </c>
      <c r="J406" s="650">
        <f>J404+J405</f>
        <v>2862.7</v>
      </c>
    </row>
    <row r="407" spans="1:10" ht="27" customHeight="1" x14ac:dyDescent="0.2">
      <c r="A407" s="517" t="s">
        <v>1700</v>
      </c>
      <c r="B407" s="518" t="s">
        <v>3619</v>
      </c>
      <c r="C407" s="633"/>
      <c r="D407" s="520"/>
      <c r="E407" s="510"/>
      <c r="F407" s="512"/>
      <c r="G407" s="648"/>
      <c r="H407" s="522"/>
      <c r="I407" s="597"/>
      <c r="J407" s="597"/>
    </row>
    <row r="408" spans="1:10" ht="28.5" customHeight="1" x14ac:dyDescent="0.2">
      <c r="A408" s="517"/>
      <c r="B408" s="708" t="s">
        <v>1146</v>
      </c>
      <c r="C408" s="633"/>
      <c r="D408" s="520"/>
      <c r="E408" s="510"/>
      <c r="F408" s="512"/>
      <c r="G408" s="648"/>
      <c r="H408" s="522"/>
      <c r="I408" s="597"/>
      <c r="J408" s="597"/>
    </row>
    <row r="409" spans="1:10" ht="13.5" customHeight="1" x14ac:dyDescent="0.2">
      <c r="A409" s="517"/>
      <c r="B409" s="708" t="s">
        <v>1147</v>
      </c>
      <c r="C409" s="633" t="s">
        <v>3620</v>
      </c>
      <c r="D409" s="520" t="s">
        <v>2525</v>
      </c>
      <c r="E409" s="510">
        <f>VLOOKUP(D409,ФОТ!$B$3:$C$105,2,FALSE)</f>
        <v>131.12</v>
      </c>
      <c r="F409" s="512">
        <v>1.1000000000000001</v>
      </c>
      <c r="G409" s="648">
        <f>ROUND(E409*F409,2)</f>
        <v>144.22999999999999</v>
      </c>
      <c r="H409" s="522">
        <f>ROUND(G409*ФОТ!$D$3,2)</f>
        <v>384.23</v>
      </c>
      <c r="I409" s="597">
        <f>ROUND(H409*ФОТ!$E$3,1)</f>
        <v>557.1</v>
      </c>
      <c r="J409" s="597">
        <f>ROUND(H409*ФОТ!$F$3,1)</f>
        <v>499.5</v>
      </c>
    </row>
    <row r="410" spans="1:10" ht="13.5" customHeight="1" x14ac:dyDescent="0.2">
      <c r="A410" s="517"/>
      <c r="B410" s="708" t="s">
        <v>1148</v>
      </c>
      <c r="C410" s="633"/>
      <c r="D410" s="520" t="s">
        <v>2526</v>
      </c>
      <c r="E410" s="510">
        <f>VLOOKUP(D410,ФОТ!$B$3:$C$105,2,FALSE)</f>
        <v>144.41</v>
      </c>
      <c r="F410" s="512">
        <v>1.1000000000000001</v>
      </c>
      <c r="G410" s="648">
        <f>ROUND(E410*F410,2)</f>
        <v>158.85</v>
      </c>
      <c r="H410" s="522">
        <f>ROUND(G410*ФОТ!$D$3,2)</f>
        <v>423.18</v>
      </c>
      <c r="I410" s="597">
        <f>ROUND(H410*ФОТ!$E$3,1)</f>
        <v>613.6</v>
      </c>
      <c r="J410" s="597">
        <f>ROUND(H410*ФОТ!$F$3,1)</f>
        <v>550.1</v>
      </c>
    </row>
    <row r="411" spans="1:10" ht="13.5" customHeight="1" x14ac:dyDescent="0.25">
      <c r="A411" s="517"/>
      <c r="B411" s="708"/>
      <c r="C411" s="633"/>
      <c r="D411" s="520"/>
      <c r="E411" s="510"/>
      <c r="F411" s="512"/>
      <c r="G411" s="648"/>
      <c r="H411" s="522"/>
      <c r="I411" s="650">
        <f>I409+I410</f>
        <v>1170.7</v>
      </c>
      <c r="J411" s="650">
        <f>J409+J410</f>
        <v>1049.5999999999999</v>
      </c>
    </row>
    <row r="412" spans="1:10" ht="28.5" customHeight="1" x14ac:dyDescent="0.2">
      <c r="A412" s="517" t="s">
        <v>3622</v>
      </c>
      <c r="B412" s="518" t="s">
        <v>3623</v>
      </c>
      <c r="C412" s="633" t="s">
        <v>2219</v>
      </c>
      <c r="D412" s="520" t="s">
        <v>2525</v>
      </c>
      <c r="E412" s="510">
        <f>VLOOKUP(D412,ФОТ!$B$3:$C$105,2,FALSE)</f>
        <v>131.12</v>
      </c>
      <c r="F412" s="512">
        <v>4</v>
      </c>
      <c r="G412" s="648">
        <f t="shared" si="16"/>
        <v>524.48</v>
      </c>
      <c r="H412" s="522">
        <f>ROUND(G412*ФОТ!$D$3,2)</f>
        <v>1397.21</v>
      </c>
      <c r="I412" s="597">
        <f>ROUND(H412*ФОТ!$E$3,1)</f>
        <v>2026</v>
      </c>
      <c r="J412" s="597">
        <f>ROUND(H412*ФОТ!$F$3,1)</f>
        <v>1816.4</v>
      </c>
    </row>
    <row r="413" spans="1:10" x14ac:dyDescent="0.2">
      <c r="A413" s="517"/>
      <c r="B413" s="518"/>
      <c r="C413" s="633"/>
      <c r="D413" s="520" t="s">
        <v>2526</v>
      </c>
      <c r="E413" s="510">
        <f>VLOOKUP(D413,ФОТ!$B$3:$C$105,2,FALSE)</f>
        <v>144.41</v>
      </c>
      <c r="F413" s="512">
        <v>4</v>
      </c>
      <c r="G413" s="648">
        <f t="shared" si="16"/>
        <v>577.64</v>
      </c>
      <c r="H413" s="522">
        <f>ROUND(G413*ФОТ!$D$3,2)</f>
        <v>1538.83</v>
      </c>
      <c r="I413" s="597">
        <f>ROUND(H413*ФОТ!$E$3,1)</f>
        <v>2231.3000000000002</v>
      </c>
      <c r="J413" s="597">
        <f>ROUND(H413*ФОТ!$F$3,1)</f>
        <v>2000.5</v>
      </c>
    </row>
    <row r="414" spans="1:10" ht="15" x14ac:dyDescent="0.25">
      <c r="A414" s="517"/>
      <c r="B414" s="518"/>
      <c r="C414" s="633"/>
      <c r="D414" s="520"/>
      <c r="E414" s="510"/>
      <c r="F414" s="512"/>
      <c r="G414" s="648"/>
      <c r="H414" s="522"/>
      <c r="I414" s="650">
        <f>I412+I413</f>
        <v>4257.3</v>
      </c>
      <c r="J414" s="650">
        <f>J412+J413</f>
        <v>3816.9</v>
      </c>
    </row>
    <row r="415" spans="1:10" ht="27" customHeight="1" x14ac:dyDescent="0.2">
      <c r="A415" s="517" t="s">
        <v>3624</v>
      </c>
      <c r="B415" s="518" t="s">
        <v>3503</v>
      </c>
      <c r="C415" s="633" t="s">
        <v>3504</v>
      </c>
      <c r="D415" s="520" t="s">
        <v>2525</v>
      </c>
      <c r="E415" s="510">
        <f>VLOOKUP(D415,ФОТ!$B$3:$C$105,2,FALSE)</f>
        <v>131.12</v>
      </c>
      <c r="F415" s="512">
        <v>2.5</v>
      </c>
      <c r="G415" s="648">
        <f t="shared" si="16"/>
        <v>327.8</v>
      </c>
      <c r="H415" s="522">
        <f>ROUND(G415*ФОТ!$D$3,2)</f>
        <v>873.26</v>
      </c>
      <c r="I415" s="597">
        <f>ROUND(H415*ФОТ!$E$3,1)</f>
        <v>1266.2</v>
      </c>
      <c r="J415" s="597">
        <f>ROUND(H415*ФОТ!$F$3,1)</f>
        <v>1135.2</v>
      </c>
    </row>
    <row r="416" spans="1:10" x14ac:dyDescent="0.2">
      <c r="A416" s="517"/>
      <c r="B416" s="518" t="s">
        <v>3505</v>
      </c>
      <c r="C416" s="633"/>
      <c r="D416" s="520"/>
      <c r="E416" s="508"/>
      <c r="F416" s="512"/>
      <c r="G416" s="709"/>
      <c r="H416" s="656"/>
      <c r="I416" s="601"/>
      <c r="J416" s="598"/>
    </row>
    <row r="417" spans="1:10" ht="27" customHeight="1" x14ac:dyDescent="0.2">
      <c r="A417" s="517" t="s">
        <v>3506</v>
      </c>
      <c r="B417" s="518" t="s">
        <v>3507</v>
      </c>
      <c r="C417" s="633" t="s">
        <v>3508</v>
      </c>
      <c r="D417" s="520" t="s">
        <v>2525</v>
      </c>
      <c r="E417" s="510">
        <f>VLOOKUP(D417,ФОТ!$B$3:$C$105,2,FALSE)</f>
        <v>131.12</v>
      </c>
      <c r="F417" s="512">
        <v>0.25</v>
      </c>
      <c r="G417" s="648">
        <f>ROUND(E417*F417,2)</f>
        <v>32.78</v>
      </c>
      <c r="H417" s="522">
        <f>ROUND(G417*ФОТ!$D$3,2)</f>
        <v>87.33</v>
      </c>
      <c r="I417" s="597">
        <f>ROUND(H417*ФОТ!$E$3,1)</f>
        <v>126.6</v>
      </c>
      <c r="J417" s="597">
        <f>ROUND(H417*ФОТ!$F$3,1)</f>
        <v>113.5</v>
      </c>
    </row>
    <row r="418" spans="1:10" x14ac:dyDescent="0.2">
      <c r="A418" s="517"/>
      <c r="B418" s="518" t="s">
        <v>3509</v>
      </c>
      <c r="C418" s="633"/>
      <c r="D418" s="520"/>
      <c r="E418" s="508"/>
      <c r="F418" s="512"/>
      <c r="G418" s="634"/>
      <c r="H418" s="522"/>
      <c r="I418" s="597"/>
      <c r="J418" s="597"/>
    </row>
    <row r="419" spans="1:10" ht="18" customHeight="1" x14ac:dyDescent="0.2">
      <c r="A419" s="517"/>
      <c r="B419" s="655" t="s">
        <v>3510</v>
      </c>
      <c r="C419" s="633" t="s">
        <v>2219</v>
      </c>
      <c r="D419" s="520" t="s">
        <v>2525</v>
      </c>
      <c r="E419" s="510">
        <f>VLOOKUP(D419,ФОТ!$B$3:$C$105,2,FALSE)</f>
        <v>131.12</v>
      </c>
      <c r="F419" s="512">
        <v>0.35</v>
      </c>
      <c r="G419" s="648">
        <f>ROUND(E419*F419,2)</f>
        <v>45.89</v>
      </c>
      <c r="H419" s="522">
        <f>ROUND(G419*ФОТ!$D$3,2)</f>
        <v>122.25</v>
      </c>
      <c r="I419" s="597">
        <f>ROUND(H419*ФОТ!$E$3,1)</f>
        <v>177.3</v>
      </c>
      <c r="J419" s="597">
        <f>ROUND(H419*ФОТ!$F$3,1)</f>
        <v>158.9</v>
      </c>
    </row>
    <row r="420" spans="1:10" x14ac:dyDescent="0.2">
      <c r="A420" s="517"/>
      <c r="B420" s="518" t="s">
        <v>3511</v>
      </c>
      <c r="C420" s="633"/>
      <c r="D420" s="520"/>
      <c r="E420" s="508"/>
      <c r="F420" s="511"/>
      <c r="G420" s="709"/>
      <c r="H420" s="522"/>
      <c r="I420" s="601"/>
      <c r="J420" s="598"/>
    </row>
    <row r="421" spans="1:10" ht="27" customHeight="1" x14ac:dyDescent="0.2">
      <c r="A421" s="517" t="s">
        <v>3512</v>
      </c>
      <c r="B421" s="518" t="s">
        <v>3513</v>
      </c>
      <c r="C421" s="633" t="s">
        <v>3514</v>
      </c>
      <c r="D421" s="520" t="s">
        <v>2524</v>
      </c>
      <c r="E421" s="510">
        <f>VLOOKUP(D421,ФОТ!$B$3:$C$105,2,FALSE)</f>
        <v>113.69</v>
      </c>
      <c r="F421" s="512">
        <v>2.2000000000000002</v>
      </c>
      <c r="G421" s="648">
        <f t="shared" ref="G421:G428" si="17">ROUND(E421*F421,2)</f>
        <v>250.12</v>
      </c>
      <c r="H421" s="522">
        <f>ROUND(G421*ФОТ!$D$3,2)</f>
        <v>666.32</v>
      </c>
      <c r="I421" s="597">
        <f>ROUND(H421*ФОТ!$E$3,1)</f>
        <v>966.2</v>
      </c>
      <c r="J421" s="597">
        <f>ROUND(H421*ФОТ!$F$3,1)</f>
        <v>866.2</v>
      </c>
    </row>
    <row r="422" spans="1:10" ht="27" customHeight="1" x14ac:dyDescent="0.2">
      <c r="A422" s="517" t="s">
        <v>3515</v>
      </c>
      <c r="B422" s="518" t="s">
        <v>3516</v>
      </c>
      <c r="C422" s="633" t="s">
        <v>2219</v>
      </c>
      <c r="D422" s="520" t="s">
        <v>2524</v>
      </c>
      <c r="E422" s="510">
        <f>VLOOKUP(D422,ФОТ!$B$3:$C$105,2,FALSE)</f>
        <v>113.69</v>
      </c>
      <c r="F422" s="511">
        <v>1.45</v>
      </c>
      <c r="G422" s="648">
        <f t="shared" si="17"/>
        <v>164.85</v>
      </c>
      <c r="H422" s="522">
        <f>ROUND(G422*ФОТ!$D$3,2)</f>
        <v>439.16</v>
      </c>
      <c r="I422" s="597">
        <f>ROUND(H422*ФОТ!$E$3,1)</f>
        <v>636.79999999999995</v>
      </c>
      <c r="J422" s="597">
        <f>ROUND(H422*ФОТ!$F$3,1)</f>
        <v>570.9</v>
      </c>
    </row>
    <row r="423" spans="1:10" x14ac:dyDescent="0.2">
      <c r="A423" s="517"/>
      <c r="B423" s="518" t="s">
        <v>3517</v>
      </c>
      <c r="C423" s="633"/>
      <c r="D423" s="520" t="s">
        <v>2525</v>
      </c>
      <c r="E423" s="510">
        <f>VLOOKUP(D423,ФОТ!$B$3:$C$105,2,FALSE)</f>
        <v>131.12</v>
      </c>
      <c r="F423" s="511">
        <v>1.45</v>
      </c>
      <c r="G423" s="648">
        <f t="shared" si="17"/>
        <v>190.12</v>
      </c>
      <c r="H423" s="522">
        <f>ROUND(G423*ФОТ!$D$3,2)</f>
        <v>506.48</v>
      </c>
      <c r="I423" s="597">
        <f>ROUND(H423*ФОТ!$E$3,1)</f>
        <v>734.4</v>
      </c>
      <c r="J423" s="597">
        <f>ROUND(H423*ФОТ!$F$3,1)</f>
        <v>658.4</v>
      </c>
    </row>
    <row r="424" spans="1:10" ht="15" x14ac:dyDescent="0.25">
      <c r="A424" s="517"/>
      <c r="B424" s="518"/>
      <c r="C424" s="633"/>
      <c r="D424" s="520"/>
      <c r="E424" s="510"/>
      <c r="F424" s="512"/>
      <c r="G424" s="648"/>
      <c r="H424" s="522"/>
      <c r="I424" s="650">
        <f>I422+I423</f>
        <v>1371.2</v>
      </c>
      <c r="J424" s="650">
        <f>J422+J423</f>
        <v>1229.3</v>
      </c>
    </row>
    <row r="425" spans="1:10" ht="27" customHeight="1" x14ac:dyDescent="0.2">
      <c r="A425" s="517" t="s">
        <v>3518</v>
      </c>
      <c r="B425" s="518" t="s">
        <v>3519</v>
      </c>
      <c r="C425" s="633" t="s">
        <v>2219</v>
      </c>
      <c r="D425" s="520" t="s">
        <v>2524</v>
      </c>
      <c r="E425" s="510">
        <f>VLOOKUP(D425,ФОТ!$B$3:$C$105,2,FALSE)</f>
        <v>113.69</v>
      </c>
      <c r="F425" s="512">
        <v>3.5</v>
      </c>
      <c r="G425" s="648">
        <f t="shared" si="17"/>
        <v>397.92</v>
      </c>
      <c r="H425" s="522">
        <f>ROUND(G425*ФОТ!$D$3,2)</f>
        <v>1060.06</v>
      </c>
      <c r="I425" s="597">
        <f>ROUND(H425*ФОТ!$E$3,1)</f>
        <v>1537.1</v>
      </c>
      <c r="J425" s="597">
        <f>ROUND(H425*ФОТ!$F$3,1)</f>
        <v>1378.1</v>
      </c>
    </row>
    <row r="426" spans="1:10" ht="12.75" customHeight="1" x14ac:dyDescent="0.2">
      <c r="A426" s="517"/>
      <c r="B426" s="518"/>
      <c r="C426" s="633"/>
      <c r="D426" s="520" t="s">
        <v>2525</v>
      </c>
      <c r="E426" s="510">
        <f>VLOOKUP(D426,ФОТ!$B$3:$C$105,2,FALSE)</f>
        <v>131.12</v>
      </c>
      <c r="F426" s="512">
        <v>3.5</v>
      </c>
      <c r="G426" s="648">
        <f t="shared" si="17"/>
        <v>458.92</v>
      </c>
      <c r="H426" s="522">
        <f>ROUND(G426*ФОТ!$D$3,2)</f>
        <v>1222.56</v>
      </c>
      <c r="I426" s="597">
        <f>ROUND(H426*ФОТ!$E$3,1)</f>
        <v>1772.7</v>
      </c>
      <c r="J426" s="597">
        <f>ROUND(H426*ФОТ!$F$3,1)</f>
        <v>1589.3</v>
      </c>
    </row>
    <row r="427" spans="1:10" ht="12.75" customHeight="1" x14ac:dyDescent="0.25">
      <c r="A427" s="517"/>
      <c r="B427" s="518"/>
      <c r="C427" s="633"/>
      <c r="D427" s="520"/>
      <c r="E427" s="510"/>
      <c r="F427" s="512"/>
      <c r="G427" s="648"/>
      <c r="H427" s="522"/>
      <c r="I427" s="650">
        <f>I425+I426</f>
        <v>3309.8</v>
      </c>
      <c r="J427" s="650">
        <f>J425+J426</f>
        <v>2967.4</v>
      </c>
    </row>
    <row r="428" spans="1:10" ht="27" customHeight="1" x14ac:dyDescent="0.2">
      <c r="A428" s="517" t="s">
        <v>3520</v>
      </c>
      <c r="B428" s="518" t="s">
        <v>3521</v>
      </c>
      <c r="C428" s="633" t="s">
        <v>3514</v>
      </c>
      <c r="D428" s="520" t="s">
        <v>2525</v>
      </c>
      <c r="E428" s="510">
        <f>VLOOKUP(D428,ФОТ!$B$3:$C$105,2,FALSE)</f>
        <v>131.12</v>
      </c>
      <c r="F428" s="512">
        <v>4.5</v>
      </c>
      <c r="G428" s="648">
        <f t="shared" si="17"/>
        <v>590.04</v>
      </c>
      <c r="H428" s="522">
        <f>ROUND(G428*ФОТ!$D$3,2)</f>
        <v>1571.87</v>
      </c>
      <c r="I428" s="597">
        <f>ROUND(H428*ФОТ!$E$3,1)</f>
        <v>2279.1999999999998</v>
      </c>
      <c r="J428" s="597">
        <f>ROUND(H428*ФОТ!$F$3,1)</f>
        <v>2043.4</v>
      </c>
    </row>
    <row r="429" spans="1:10" ht="15.75" customHeight="1" x14ac:dyDescent="0.2">
      <c r="A429" s="517"/>
      <c r="B429" s="518" t="s">
        <v>3522</v>
      </c>
      <c r="C429" s="633"/>
      <c r="D429" s="520"/>
      <c r="E429" s="508"/>
      <c r="F429" s="512"/>
      <c r="G429" s="634"/>
      <c r="H429" s="522"/>
      <c r="I429" s="597"/>
      <c r="J429" s="602"/>
    </row>
    <row r="430" spans="1:10" ht="27" customHeight="1" x14ac:dyDescent="0.2">
      <c r="A430" s="517" t="s">
        <v>3523</v>
      </c>
      <c r="B430" s="518" t="s">
        <v>3524</v>
      </c>
      <c r="C430" s="633" t="s">
        <v>2219</v>
      </c>
      <c r="D430" s="520" t="s">
        <v>2529</v>
      </c>
      <c r="E430" s="510">
        <f>VLOOKUP(D430,ФОТ!$B$3:$C$105,2,FALSE)</f>
        <v>146.24</v>
      </c>
      <c r="F430" s="710">
        <v>3.5</v>
      </c>
      <c r="G430" s="648">
        <f>ROUND(E430*F430,2)</f>
        <v>511.84</v>
      </c>
      <c r="H430" s="522">
        <f>ROUND(G430*ФОТ!$D$3,2)</f>
        <v>1363.54</v>
      </c>
      <c r="I430" s="597">
        <f>ROUND(H430*ФОТ!$E$3,1)</f>
        <v>1977.1</v>
      </c>
      <c r="J430" s="597">
        <f>ROUND(H430*ФОТ!$F$3,1)</f>
        <v>1772.6</v>
      </c>
    </row>
    <row r="431" spans="1:10" ht="15" customHeight="1" x14ac:dyDescent="0.2">
      <c r="A431" s="517"/>
      <c r="B431" s="518" t="s">
        <v>3525</v>
      </c>
      <c r="C431" s="633"/>
      <c r="D431" s="520" t="s">
        <v>2525</v>
      </c>
      <c r="E431" s="510">
        <f>VLOOKUP(D431,ФОТ!$B$3:$C$105,2,FALSE)</f>
        <v>131.12</v>
      </c>
      <c r="F431" s="710">
        <v>3.5</v>
      </c>
      <c r="G431" s="648">
        <f>ROUND(E431*F431,2)</f>
        <v>458.92</v>
      </c>
      <c r="H431" s="522">
        <f>ROUND(G431*ФОТ!$D$3,2)</f>
        <v>1222.56</v>
      </c>
      <c r="I431" s="597">
        <f>ROUND(H431*ФОТ!$E$3,1)</f>
        <v>1772.7</v>
      </c>
      <c r="J431" s="597">
        <f>ROUND(H431*ФОТ!$F$3,1)</f>
        <v>1589.3</v>
      </c>
    </row>
    <row r="432" spans="1:10" ht="15" customHeight="1" x14ac:dyDescent="0.25">
      <c r="A432" s="517"/>
      <c r="B432" s="518"/>
      <c r="C432" s="633"/>
      <c r="D432" s="520"/>
      <c r="E432" s="510"/>
      <c r="F432" s="710"/>
      <c r="G432" s="648"/>
      <c r="H432" s="522"/>
      <c r="I432" s="650">
        <f>I430+I431</f>
        <v>3749.8</v>
      </c>
      <c r="J432" s="650">
        <f>J430+J431</f>
        <v>3361.9</v>
      </c>
    </row>
    <row r="433" spans="1:13" ht="15" customHeight="1" x14ac:dyDescent="0.2">
      <c r="A433" s="517"/>
      <c r="B433" s="518" t="s">
        <v>3526</v>
      </c>
      <c r="C433" s="633"/>
      <c r="D433" s="520"/>
      <c r="E433" s="508"/>
      <c r="F433" s="711"/>
      <c r="G433" s="634"/>
      <c r="H433" s="522"/>
      <c r="I433" s="597"/>
      <c r="J433" s="602"/>
    </row>
    <row r="434" spans="1:13" ht="15" customHeight="1" x14ac:dyDescent="0.2">
      <c r="A434" s="517"/>
      <c r="B434" s="518" t="s">
        <v>3527</v>
      </c>
      <c r="C434" s="633"/>
      <c r="D434" s="520"/>
      <c r="E434" s="508"/>
      <c r="F434" s="710"/>
      <c r="G434" s="634"/>
      <c r="H434" s="522"/>
      <c r="I434" s="597"/>
      <c r="J434" s="602"/>
    </row>
    <row r="435" spans="1:13" ht="15" customHeight="1" x14ac:dyDescent="0.2">
      <c r="A435" s="517"/>
      <c r="B435" s="518" t="s">
        <v>3528</v>
      </c>
      <c r="C435" s="633"/>
      <c r="D435" s="520"/>
      <c r="E435" s="508"/>
      <c r="F435" s="710"/>
      <c r="G435" s="634"/>
      <c r="H435" s="522"/>
      <c r="I435" s="597"/>
      <c r="J435" s="602"/>
    </row>
    <row r="436" spans="1:13" ht="27" customHeight="1" x14ac:dyDescent="0.2">
      <c r="A436" s="517" t="s">
        <v>3529</v>
      </c>
      <c r="B436" s="518" t="s">
        <v>3530</v>
      </c>
      <c r="C436" s="633" t="s">
        <v>2219</v>
      </c>
      <c r="D436" s="520" t="s">
        <v>2525</v>
      </c>
      <c r="E436" s="510">
        <f>VLOOKUP(D436,ФОТ!$B$3:$C$105,2,FALSE)</f>
        <v>131.12</v>
      </c>
      <c r="F436" s="512">
        <v>1.44</v>
      </c>
      <c r="G436" s="648">
        <f>ROUND(E436*F436,2)</f>
        <v>188.81</v>
      </c>
      <c r="H436" s="522">
        <f>ROUND(G436*ФОТ!$D$3,2)</f>
        <v>502.99</v>
      </c>
      <c r="I436" s="597">
        <f>ROUND(H436*ФОТ!$E$3,1)</f>
        <v>729.3</v>
      </c>
      <c r="J436" s="597" t="s">
        <v>583</v>
      </c>
    </row>
    <row r="437" spans="1:13" ht="27" customHeight="1" x14ac:dyDescent="0.2">
      <c r="A437" s="517" t="s">
        <v>3531</v>
      </c>
      <c r="B437" s="518" t="s">
        <v>3532</v>
      </c>
      <c r="C437" s="633" t="s">
        <v>3533</v>
      </c>
      <c r="D437" s="520" t="s">
        <v>2525</v>
      </c>
      <c r="E437" s="510">
        <f>VLOOKUP(D437,ФОТ!$B$3:$C$105,2,FALSE)</f>
        <v>131.12</v>
      </c>
      <c r="F437" s="512">
        <v>2</v>
      </c>
      <c r="G437" s="648">
        <f>ROUND(E437*F437,2)</f>
        <v>262.24</v>
      </c>
      <c r="H437" s="522">
        <f>ROUND(G437*ФОТ!$D$3,2)</f>
        <v>698.61</v>
      </c>
      <c r="I437" s="597">
        <f>ROUND(H437*ФОТ!$E$3,1)</f>
        <v>1013</v>
      </c>
      <c r="J437" s="597">
        <f>ROUND(H437*ФОТ!$F$3,1)</f>
        <v>908.2</v>
      </c>
    </row>
    <row r="438" spans="1:13" ht="27" customHeight="1" x14ac:dyDescent="0.2">
      <c r="A438" s="517" t="s">
        <v>3534</v>
      </c>
      <c r="B438" s="518" t="s">
        <v>3535</v>
      </c>
      <c r="C438" s="633" t="s">
        <v>2219</v>
      </c>
      <c r="D438" s="520" t="s">
        <v>2530</v>
      </c>
      <c r="E438" s="510">
        <f>VLOOKUP(D438,ФОТ!$B$3:$C$105,2,FALSE)</f>
        <v>160.03</v>
      </c>
      <c r="F438" s="511">
        <v>3.8</v>
      </c>
      <c r="G438" s="648">
        <f>ROUND(E438*F438,2)</f>
        <v>608.11</v>
      </c>
      <c r="H438" s="522">
        <f>ROUND(G438*ФОТ!$D$3,2)</f>
        <v>1620.01</v>
      </c>
      <c r="I438" s="597">
        <f>ROUND(H438*ФОТ!$E$3,1)</f>
        <v>2349</v>
      </c>
      <c r="J438" s="602"/>
      <c r="M438" t="s">
        <v>3900</v>
      </c>
    </row>
    <row r="439" spans="1:13" ht="15" customHeight="1" x14ac:dyDescent="0.2">
      <c r="A439" s="673"/>
      <c r="B439" s="518"/>
      <c r="C439" s="633"/>
      <c r="D439" s="520" t="s">
        <v>2525</v>
      </c>
      <c r="E439" s="510">
        <f>VLOOKUP(D439,ФОТ!$B$3:$C$105,2,FALSE)</f>
        <v>131.12</v>
      </c>
      <c r="F439" s="512">
        <v>3.8</v>
      </c>
      <c r="G439" s="648">
        <f>ROUND(E439*F439,2)</f>
        <v>498.26</v>
      </c>
      <c r="H439" s="522">
        <f>ROUND(G439*ФОТ!$D$3,2)</f>
        <v>1327.36</v>
      </c>
      <c r="I439" s="597">
        <f>ROUND(H439*ФОТ!$E$3,1)</f>
        <v>1924.7</v>
      </c>
      <c r="J439" s="602"/>
    </row>
    <row r="440" spans="1:13" ht="15" customHeight="1" x14ac:dyDescent="0.25">
      <c r="A440" s="673"/>
      <c r="B440" s="518"/>
      <c r="C440" s="633"/>
      <c r="D440" s="520"/>
      <c r="E440" s="510"/>
      <c r="F440" s="512"/>
      <c r="G440" s="648"/>
      <c r="H440" s="522"/>
      <c r="I440" s="650">
        <f>I438+I439</f>
        <v>4273.7</v>
      </c>
      <c r="J440" s="650">
        <f>J438+J439</f>
        <v>0</v>
      </c>
    </row>
    <row r="441" spans="1:13" ht="27" customHeight="1" x14ac:dyDescent="0.2">
      <c r="A441" s="517" t="s">
        <v>3536</v>
      </c>
      <c r="B441" s="518" t="s">
        <v>3537</v>
      </c>
      <c r="C441" s="633" t="s">
        <v>2219</v>
      </c>
      <c r="D441" s="520" t="s">
        <v>2530</v>
      </c>
      <c r="E441" s="510">
        <f>VLOOKUP(D441,ФОТ!$B$3:$C$105,2,FALSE)</f>
        <v>160.03</v>
      </c>
      <c r="F441" s="512">
        <v>8</v>
      </c>
      <c r="G441" s="648">
        <f t="shared" ref="G441:G451" si="18">ROUND(E441*F441,2)</f>
        <v>1280.24</v>
      </c>
      <c r="H441" s="522">
        <f>ROUND(G441*ФОТ!$D$3,2)</f>
        <v>3410.56</v>
      </c>
      <c r="I441" s="597">
        <f>ROUND(H441*ФОТ!$E$3,1)</f>
        <v>4945.3</v>
      </c>
      <c r="J441" s="602"/>
    </row>
    <row r="442" spans="1:13" ht="15" customHeight="1" x14ac:dyDescent="0.2">
      <c r="A442" s="517"/>
      <c r="B442" s="518"/>
      <c r="C442" s="633"/>
      <c r="D442" s="520" t="s">
        <v>2525</v>
      </c>
      <c r="E442" s="510">
        <f>VLOOKUP(D442,ФОТ!$B$3:$C$105,2,FALSE)</f>
        <v>131.12</v>
      </c>
      <c r="F442" s="512">
        <v>8</v>
      </c>
      <c r="G442" s="648">
        <f t="shared" si="18"/>
        <v>1048.96</v>
      </c>
      <c r="H442" s="522">
        <f>ROUND(G442*ФОТ!$D$3,2)</f>
        <v>2794.43</v>
      </c>
      <c r="I442" s="597">
        <f>ROUND(H442*ФОТ!$E$3,1)</f>
        <v>4051.9</v>
      </c>
      <c r="J442" s="602"/>
    </row>
    <row r="443" spans="1:13" ht="15" customHeight="1" x14ac:dyDescent="0.25">
      <c r="A443" s="517"/>
      <c r="B443" s="518"/>
      <c r="C443" s="633"/>
      <c r="D443" s="520"/>
      <c r="E443" s="510"/>
      <c r="F443" s="512"/>
      <c r="G443" s="648"/>
      <c r="H443" s="522"/>
      <c r="I443" s="650">
        <f>I441+I442</f>
        <v>8997.2000000000007</v>
      </c>
      <c r="J443" s="650">
        <f>J441+J442</f>
        <v>0</v>
      </c>
    </row>
    <row r="444" spans="1:13" ht="27" customHeight="1" x14ac:dyDescent="0.2">
      <c r="A444" s="517" t="s">
        <v>3538</v>
      </c>
      <c r="B444" s="518" t="s">
        <v>3539</v>
      </c>
      <c r="C444" s="633"/>
      <c r="D444" s="520" t="s">
        <v>2525</v>
      </c>
      <c r="E444" s="510">
        <f>VLOOKUP(D444,ФОТ!$B$3:$C$105,2,FALSE)</f>
        <v>131.12</v>
      </c>
      <c r="F444" s="512">
        <v>2.8</v>
      </c>
      <c r="G444" s="648">
        <f t="shared" si="18"/>
        <v>367.14</v>
      </c>
      <c r="H444" s="522">
        <f>ROUND(G444*ФОТ!$D$3,2)</f>
        <v>978.06</v>
      </c>
      <c r="I444" s="597">
        <f>ROUND(H444*ФОТ!$E$3,1)</f>
        <v>1418.2</v>
      </c>
      <c r="J444" s="602"/>
    </row>
    <row r="445" spans="1:13" ht="15.75" customHeight="1" x14ac:dyDescent="0.2">
      <c r="A445" s="517"/>
      <c r="B445" s="518" t="s">
        <v>3540</v>
      </c>
      <c r="C445" s="633" t="s">
        <v>2219</v>
      </c>
      <c r="D445" s="520" t="s">
        <v>2526</v>
      </c>
      <c r="E445" s="510">
        <f>VLOOKUP(D445,ФОТ!$B$3:$C$105,2,FALSE)</f>
        <v>144.41</v>
      </c>
      <c r="F445" s="512">
        <v>2.8</v>
      </c>
      <c r="G445" s="648">
        <f t="shared" si="18"/>
        <v>404.35</v>
      </c>
      <c r="H445" s="522">
        <f>ROUND(G445*ФОТ!$D$3,2)</f>
        <v>1077.19</v>
      </c>
      <c r="I445" s="597">
        <f>ROUND(H445*ФОТ!$E$3,1)</f>
        <v>1561.9</v>
      </c>
      <c r="J445" s="602"/>
    </row>
    <row r="446" spans="1:13" ht="15.75" customHeight="1" x14ac:dyDescent="0.25">
      <c r="A446" s="517"/>
      <c r="B446" s="518"/>
      <c r="C446" s="633"/>
      <c r="D446" s="520"/>
      <c r="E446" s="510"/>
      <c r="F446" s="512"/>
      <c r="G446" s="648"/>
      <c r="H446" s="522"/>
      <c r="I446" s="650">
        <f>I444+I445</f>
        <v>2980.1</v>
      </c>
      <c r="J446" s="650">
        <f>J444+J445</f>
        <v>0</v>
      </c>
    </row>
    <row r="447" spans="1:13" ht="32.25" customHeight="1" x14ac:dyDescent="0.2">
      <c r="A447" s="517" t="s">
        <v>3541</v>
      </c>
      <c r="B447" s="518" t="s">
        <v>3542</v>
      </c>
      <c r="C447" s="633" t="s">
        <v>3543</v>
      </c>
      <c r="D447" s="520" t="s">
        <v>2530</v>
      </c>
      <c r="E447" s="510">
        <f>VLOOKUP(D447,ФОТ!$B$3:$C$105,2,FALSE)</f>
        <v>160.03</v>
      </c>
      <c r="F447" s="512">
        <v>6.5</v>
      </c>
      <c r="G447" s="648">
        <f t="shared" si="18"/>
        <v>1040.2</v>
      </c>
      <c r="H447" s="522">
        <f>ROUND(G447*ФОТ!$D$3,2)</f>
        <v>2771.09</v>
      </c>
      <c r="I447" s="597">
        <f>ROUND(H447*ФОТ!$E$3,1)</f>
        <v>4018.1</v>
      </c>
      <c r="J447" s="602"/>
    </row>
    <row r="448" spans="1:13" ht="15" customHeight="1" x14ac:dyDescent="0.2">
      <c r="A448" s="517"/>
      <c r="B448" s="518" t="s">
        <v>3544</v>
      </c>
      <c r="C448" s="633"/>
      <c r="D448" s="520" t="s">
        <v>2526</v>
      </c>
      <c r="E448" s="510">
        <f>VLOOKUP(D448,ФОТ!$B$3:$C$105,2,FALSE)</f>
        <v>144.41</v>
      </c>
      <c r="F448" s="512">
        <v>8.6</v>
      </c>
      <c r="G448" s="648">
        <f t="shared" si="18"/>
        <v>1241.93</v>
      </c>
      <c r="H448" s="522">
        <f>ROUND(G448*ФОТ!$D$3,2)</f>
        <v>3308.5</v>
      </c>
      <c r="I448" s="597">
        <f>ROUND(H448*ФОТ!$E$3,1)</f>
        <v>4797.3</v>
      </c>
      <c r="J448" s="602"/>
    </row>
    <row r="449" spans="1:10" ht="15" customHeight="1" x14ac:dyDescent="0.2">
      <c r="A449" s="517"/>
      <c r="B449" s="518"/>
      <c r="C449" s="633"/>
      <c r="D449" s="520" t="s">
        <v>2532</v>
      </c>
      <c r="E449" s="510">
        <f>VLOOKUP(D449,ФОТ!$B$3:$C$105,2,FALSE)</f>
        <v>115.21</v>
      </c>
      <c r="F449" s="512">
        <v>6.4</v>
      </c>
      <c r="G449" s="648">
        <f t="shared" si="18"/>
        <v>737.34</v>
      </c>
      <c r="H449" s="522">
        <f>ROUND(G449*ФОТ!$D$3,2)</f>
        <v>1964.27</v>
      </c>
      <c r="I449" s="597">
        <f>ROUND(H449*ФОТ!$E$3,1)</f>
        <v>2848.2</v>
      </c>
      <c r="J449" s="602"/>
    </row>
    <row r="450" spans="1:10" ht="15" customHeight="1" x14ac:dyDescent="0.25">
      <c r="A450" s="517"/>
      <c r="B450" s="518"/>
      <c r="C450" s="633"/>
      <c r="D450" s="520"/>
      <c r="E450" s="510"/>
      <c r="F450" s="512"/>
      <c r="G450" s="648"/>
      <c r="H450" s="522"/>
      <c r="I450" s="650">
        <f>I447+I448+I449</f>
        <v>11663.6</v>
      </c>
      <c r="J450" s="650">
        <f>J447+J448+J449</f>
        <v>0</v>
      </c>
    </row>
    <row r="451" spans="1:10" ht="31.5" customHeight="1" x14ac:dyDescent="0.2">
      <c r="A451" s="517" t="s">
        <v>3545</v>
      </c>
      <c r="B451" s="518" t="s">
        <v>3546</v>
      </c>
      <c r="C451" s="633" t="s">
        <v>3609</v>
      </c>
      <c r="D451" s="520" t="s">
        <v>2525</v>
      </c>
      <c r="E451" s="510">
        <f>VLOOKUP(D451,ФОТ!$B$3:$C$105,2,FALSE)</f>
        <v>131.12</v>
      </c>
      <c r="F451" s="512">
        <v>3.6</v>
      </c>
      <c r="G451" s="648">
        <f t="shared" si="18"/>
        <v>472.03</v>
      </c>
      <c r="H451" s="522">
        <f>ROUND(G451*ФОТ!$D$3,2)</f>
        <v>1257.49</v>
      </c>
      <c r="I451" s="597">
        <f>ROUND(H451*ФОТ!$E$3,1)</f>
        <v>1823.4</v>
      </c>
      <c r="J451" s="597">
        <f>ROUND(H451*ФОТ!$F$3,1)</f>
        <v>1634.7</v>
      </c>
    </row>
    <row r="452" spans="1:10" ht="13.5" customHeight="1" x14ac:dyDescent="0.2">
      <c r="A452" s="517"/>
      <c r="B452" s="518" t="s">
        <v>3547</v>
      </c>
      <c r="C452" s="633"/>
      <c r="D452" s="520"/>
      <c r="E452" s="508"/>
      <c r="F452" s="512"/>
      <c r="G452" s="709"/>
      <c r="H452" s="656"/>
      <c r="I452" s="601"/>
      <c r="J452" s="598"/>
    </row>
    <row r="453" spans="1:10" ht="15.75" customHeight="1" x14ac:dyDescent="0.2">
      <c r="A453" s="517"/>
      <c r="B453" s="518" t="s">
        <v>3548</v>
      </c>
      <c r="C453" s="633"/>
      <c r="D453" s="520"/>
      <c r="E453" s="508"/>
      <c r="F453" s="512"/>
      <c r="G453" s="709"/>
      <c r="H453" s="656"/>
      <c r="I453" s="601"/>
      <c r="J453" s="601"/>
    </row>
    <row r="454" spans="1:10" ht="23.25" customHeight="1" x14ac:dyDescent="0.2">
      <c r="A454" s="517" t="s">
        <v>3549</v>
      </c>
      <c r="B454" s="518" t="s">
        <v>3550</v>
      </c>
      <c r="C454" s="633" t="s">
        <v>3612</v>
      </c>
      <c r="D454" s="520" t="s">
        <v>2525</v>
      </c>
      <c r="E454" s="510">
        <f>VLOOKUP(D454,ФОТ!$B$3:$C$105,2,FALSE)</f>
        <v>131.12</v>
      </c>
      <c r="F454" s="512">
        <v>3</v>
      </c>
      <c r="G454" s="648">
        <f>ROUND(E454*F454,2)</f>
        <v>393.36</v>
      </c>
      <c r="H454" s="522">
        <f>ROUND(G454*ФОТ!$D$3,2)</f>
        <v>1047.9100000000001</v>
      </c>
      <c r="I454" s="597">
        <f>ROUND(H454*ФОТ!$E$3,1)</f>
        <v>1519.5</v>
      </c>
      <c r="J454" s="597">
        <f>ROUND(H454*ФОТ!$F$3,1)</f>
        <v>1362.3</v>
      </c>
    </row>
    <row r="455" spans="1:10" ht="15.75" customHeight="1" x14ac:dyDescent="0.2">
      <c r="A455" s="517"/>
      <c r="B455" s="518" t="s">
        <v>3551</v>
      </c>
      <c r="C455" s="633" t="s">
        <v>3614</v>
      </c>
      <c r="D455" s="520" t="s">
        <v>2526</v>
      </c>
      <c r="E455" s="510">
        <f>VLOOKUP(D455,ФОТ!$B$3:$C$105,2,FALSE)</f>
        <v>144.41</v>
      </c>
      <c r="F455" s="512">
        <v>3</v>
      </c>
      <c r="G455" s="648">
        <f>ROUND(E455*F455,2)</f>
        <v>433.23</v>
      </c>
      <c r="H455" s="522">
        <f>ROUND(G455*ФОТ!$D$3,2)</f>
        <v>1154.1199999999999</v>
      </c>
      <c r="I455" s="597">
        <f>ROUND(H455*ФОТ!$E$3,1)</f>
        <v>1673.5</v>
      </c>
      <c r="J455" s="597">
        <f>ROUND(H455*ФОТ!$F$3,1)</f>
        <v>1500.4</v>
      </c>
    </row>
    <row r="456" spans="1:10" ht="15.75" customHeight="1" x14ac:dyDescent="0.25">
      <c r="A456" s="517"/>
      <c r="B456" s="518"/>
      <c r="C456" s="633"/>
      <c r="D456" s="520"/>
      <c r="E456" s="510"/>
      <c r="F456" s="512"/>
      <c r="G456" s="648"/>
      <c r="H456" s="522"/>
      <c r="I456" s="650">
        <f>I454+I455</f>
        <v>3193</v>
      </c>
      <c r="J456" s="650">
        <f>J454+J455</f>
        <v>2862.7</v>
      </c>
    </row>
    <row r="457" spans="1:10" ht="24" customHeight="1" x14ac:dyDescent="0.2">
      <c r="A457" s="517" t="s">
        <v>3552</v>
      </c>
      <c r="B457" s="518" t="s">
        <v>528</v>
      </c>
      <c r="C457" s="633" t="s">
        <v>2219</v>
      </c>
      <c r="D457" s="520" t="s">
        <v>2526</v>
      </c>
      <c r="E457" s="510">
        <f>VLOOKUP(D457,ФОТ!$B$3:$C$105,2,FALSE)</f>
        <v>144.41</v>
      </c>
      <c r="F457" s="512">
        <v>1.5</v>
      </c>
      <c r="G457" s="648">
        <f>ROUND(E457*F457,2)</f>
        <v>216.62</v>
      </c>
      <c r="H457" s="522">
        <f>ROUND(G457*ФОТ!$D$3,2)</f>
        <v>577.08000000000004</v>
      </c>
      <c r="I457" s="597">
        <f>ROUND(H457*ФОТ!$E$3,1)</f>
        <v>836.8</v>
      </c>
      <c r="J457" s="597">
        <f>ROUND(H457*ФОТ!$F$3,1)</f>
        <v>750.2</v>
      </c>
    </row>
    <row r="458" spans="1:10" ht="28.5" customHeight="1" x14ac:dyDescent="0.2">
      <c r="A458" s="517" t="s">
        <v>529</v>
      </c>
      <c r="B458" s="518" t="s">
        <v>530</v>
      </c>
      <c r="C458" s="633" t="s">
        <v>3504</v>
      </c>
      <c r="D458" s="520" t="s">
        <v>2530</v>
      </c>
      <c r="E458" s="510">
        <f>VLOOKUP(D458,ФОТ!$B$3:$C$105,2,FALSE)</f>
        <v>160.03</v>
      </c>
      <c r="F458" s="511">
        <v>1.5</v>
      </c>
      <c r="G458" s="648">
        <f t="shared" ref="G458:G478" si="19">ROUND(E458*F458,2)</f>
        <v>240.05</v>
      </c>
      <c r="H458" s="522">
        <f>ROUND(G458*ФОТ!$D$3,2)</f>
        <v>639.49</v>
      </c>
      <c r="I458" s="597">
        <f>ROUND(H458*ФОТ!$E$3,1)</f>
        <v>927.3</v>
      </c>
      <c r="J458" s="597">
        <f>ROUND(H458*ФОТ!$F$3,1)</f>
        <v>831.3</v>
      </c>
    </row>
    <row r="459" spans="1:10" ht="14.25" customHeight="1" x14ac:dyDescent="0.2">
      <c r="A459" s="517"/>
      <c r="B459" s="518" t="s">
        <v>531</v>
      </c>
      <c r="C459" s="633"/>
      <c r="D459" s="520" t="s">
        <v>2525</v>
      </c>
      <c r="E459" s="510">
        <f>VLOOKUP(D459,ФОТ!$B$3:$C$105,2,FALSE)</f>
        <v>131.12</v>
      </c>
      <c r="F459" s="512">
        <v>1.5</v>
      </c>
      <c r="G459" s="648">
        <f t="shared" si="19"/>
        <v>196.68</v>
      </c>
      <c r="H459" s="522">
        <f>ROUND(G459*ФОТ!$D$3,2)</f>
        <v>523.96</v>
      </c>
      <c r="I459" s="597">
        <f>ROUND(H459*ФОТ!$E$3,1)</f>
        <v>759.7</v>
      </c>
      <c r="J459" s="597">
        <f>ROUND(H459*ФОТ!$F$3,1)</f>
        <v>681.1</v>
      </c>
    </row>
    <row r="460" spans="1:10" ht="14.25" customHeight="1" x14ac:dyDescent="0.25">
      <c r="A460" s="517"/>
      <c r="B460" s="518"/>
      <c r="C460" s="633"/>
      <c r="D460" s="520"/>
      <c r="E460" s="510"/>
      <c r="F460" s="512"/>
      <c r="G460" s="648"/>
      <c r="H460" s="522"/>
      <c r="I460" s="650">
        <f>I458+I459</f>
        <v>1687</v>
      </c>
      <c r="J460" s="650">
        <f>J458+J459</f>
        <v>1512.4</v>
      </c>
    </row>
    <row r="461" spans="1:10" ht="21" customHeight="1" x14ac:dyDescent="0.2">
      <c r="A461" s="517" t="s">
        <v>532</v>
      </c>
      <c r="B461" s="518" t="s">
        <v>1763</v>
      </c>
      <c r="C461" s="633" t="s">
        <v>3620</v>
      </c>
      <c r="D461" s="520" t="s">
        <v>2525</v>
      </c>
      <c r="E461" s="510">
        <f>VLOOKUP(D461,ФОТ!$B$3:$C$105,2,FALSE)</f>
        <v>131.12</v>
      </c>
      <c r="F461" s="512">
        <v>4</v>
      </c>
      <c r="G461" s="648">
        <f t="shared" si="19"/>
        <v>524.48</v>
      </c>
      <c r="H461" s="522">
        <f>ROUND(G461*ФОТ!$D$3,2)</f>
        <v>1397.21</v>
      </c>
      <c r="I461" s="597">
        <f>ROUND(H461*ФОТ!$E$3,1)</f>
        <v>2026</v>
      </c>
      <c r="J461" s="597">
        <f>ROUND(H461*ФОТ!$F$3,1)</f>
        <v>1816.4</v>
      </c>
    </row>
    <row r="462" spans="1:10" ht="15.75" customHeight="1" x14ac:dyDescent="0.2">
      <c r="A462" s="517"/>
      <c r="B462" s="518" t="s">
        <v>1764</v>
      </c>
      <c r="C462" s="633"/>
      <c r="D462" s="520" t="s">
        <v>2526</v>
      </c>
      <c r="E462" s="510">
        <f>VLOOKUP(D462,ФОТ!$B$3:$C$105,2,FALSE)</f>
        <v>144.41</v>
      </c>
      <c r="F462" s="512">
        <v>4</v>
      </c>
      <c r="G462" s="648">
        <f t="shared" si="19"/>
        <v>577.64</v>
      </c>
      <c r="H462" s="522">
        <f>ROUND(G462*ФОТ!$D$3,2)</f>
        <v>1538.83</v>
      </c>
      <c r="I462" s="597">
        <f>ROUND(H462*ФОТ!$E$3,1)</f>
        <v>2231.3000000000002</v>
      </c>
      <c r="J462" s="597">
        <f>ROUND(H462*ФОТ!$F$3,1)</f>
        <v>2000.5</v>
      </c>
    </row>
    <row r="463" spans="1:10" ht="15.75" customHeight="1" x14ac:dyDescent="0.25">
      <c r="A463" s="517"/>
      <c r="B463" s="518"/>
      <c r="C463" s="633"/>
      <c r="D463" s="520"/>
      <c r="E463" s="510"/>
      <c r="F463" s="512"/>
      <c r="G463" s="648"/>
      <c r="H463" s="522"/>
      <c r="I463" s="650">
        <f>I461+I462</f>
        <v>4257.3</v>
      </c>
      <c r="J463" s="650">
        <f>J461+J462</f>
        <v>3816.9</v>
      </c>
    </row>
    <row r="464" spans="1:10" ht="21.75" customHeight="1" x14ac:dyDescent="0.2">
      <c r="A464" s="517" t="s">
        <v>1765</v>
      </c>
      <c r="B464" s="518" t="s">
        <v>1111</v>
      </c>
      <c r="C464" s="633" t="s">
        <v>3287</v>
      </c>
      <c r="D464" s="520" t="s">
        <v>2525</v>
      </c>
      <c r="E464" s="510">
        <f>VLOOKUP(D464,ФОТ!$B$3:$C$105,2,FALSE)</f>
        <v>131.12</v>
      </c>
      <c r="F464" s="512">
        <v>4.3</v>
      </c>
      <c r="G464" s="648">
        <f t="shared" si="19"/>
        <v>563.82000000000005</v>
      </c>
      <c r="H464" s="522">
        <f>ROUND(G464*ФОТ!$D$3,2)</f>
        <v>1502.02</v>
      </c>
      <c r="I464" s="597">
        <f>ROUND(H464*ФОТ!$E$3,1)</f>
        <v>2177.9</v>
      </c>
      <c r="J464" s="597">
        <f>ROUND(H464*ФОТ!$F$3,1)</f>
        <v>1952.6</v>
      </c>
    </row>
    <row r="465" spans="1:10" ht="22.5" customHeight="1" x14ac:dyDescent="0.2">
      <c r="A465" s="517" t="s">
        <v>1112</v>
      </c>
      <c r="B465" s="518" t="s">
        <v>1113</v>
      </c>
      <c r="C465" s="633" t="s">
        <v>3609</v>
      </c>
      <c r="D465" s="520" t="s">
        <v>2525</v>
      </c>
      <c r="E465" s="510">
        <f>VLOOKUP(D465,ФОТ!$B$3:$C$105,2,FALSE)</f>
        <v>131.12</v>
      </c>
      <c r="F465" s="512">
        <v>1</v>
      </c>
      <c r="G465" s="648">
        <f t="shared" si="19"/>
        <v>131.12</v>
      </c>
      <c r="H465" s="522">
        <f>ROUND(G465*ФОТ!$D$3,2)</f>
        <v>349.3</v>
      </c>
      <c r="I465" s="597">
        <f>ROUND(H465*ФОТ!$E$3,1)</f>
        <v>506.5</v>
      </c>
      <c r="J465" s="597">
        <f>ROUND(H465*ФОТ!$F$3,1)</f>
        <v>454.1</v>
      </c>
    </row>
    <row r="466" spans="1:10" ht="24" customHeight="1" x14ac:dyDescent="0.2">
      <c r="A466" s="517"/>
      <c r="B466" s="518" t="s">
        <v>1114</v>
      </c>
      <c r="C466" s="633" t="s">
        <v>2219</v>
      </c>
      <c r="D466" s="520" t="s">
        <v>2529</v>
      </c>
      <c r="E466" s="510">
        <f>VLOOKUP(D466,ФОТ!$B$3:$C$105,2,FALSE)</f>
        <v>146.24</v>
      </c>
      <c r="F466" s="512">
        <v>1</v>
      </c>
      <c r="G466" s="648">
        <f t="shared" si="19"/>
        <v>146.24</v>
      </c>
      <c r="H466" s="522">
        <f>ROUND(G466*ФОТ!$D$3,2)</f>
        <v>389.58</v>
      </c>
      <c r="I466" s="597">
        <f>ROUND(H466*ФОТ!$E$3,1)</f>
        <v>564.9</v>
      </c>
      <c r="J466" s="597">
        <f>ROUND(H466*ФОТ!$F$3,1)</f>
        <v>506.5</v>
      </c>
    </row>
    <row r="467" spans="1:10" ht="16.5" customHeight="1" x14ac:dyDescent="0.2">
      <c r="A467" s="517"/>
      <c r="B467" s="518"/>
      <c r="C467" s="633"/>
      <c r="D467" s="520" t="s">
        <v>2525</v>
      </c>
      <c r="E467" s="510">
        <f>VLOOKUP(D467,ФОТ!$B$3:$C$105,2,FALSE)</f>
        <v>131.12</v>
      </c>
      <c r="F467" s="512">
        <v>1</v>
      </c>
      <c r="G467" s="648">
        <f t="shared" si="19"/>
        <v>131.12</v>
      </c>
      <c r="H467" s="522">
        <f>ROUND(G467*ФОТ!$D$3,2)</f>
        <v>349.3</v>
      </c>
      <c r="I467" s="597">
        <f>ROUND(H467*ФОТ!$E$3,1)</f>
        <v>506.5</v>
      </c>
      <c r="J467" s="597">
        <f>ROUND(H467*ФОТ!$F$3,1)</f>
        <v>454.1</v>
      </c>
    </row>
    <row r="468" spans="1:10" ht="18" customHeight="1" x14ac:dyDescent="0.25">
      <c r="A468" s="517"/>
      <c r="B468" s="518"/>
      <c r="C468" s="633"/>
      <c r="D468" s="520"/>
      <c r="E468" s="510"/>
      <c r="F468" s="512"/>
      <c r="G468" s="648"/>
      <c r="H468" s="522"/>
      <c r="I468" s="650">
        <f>I466+I467</f>
        <v>1071.4000000000001</v>
      </c>
      <c r="J468" s="650">
        <f>J466+J467</f>
        <v>960.6</v>
      </c>
    </row>
    <row r="469" spans="1:10" ht="22.5" customHeight="1" x14ac:dyDescent="0.2">
      <c r="A469" s="517" t="s">
        <v>1115</v>
      </c>
      <c r="B469" s="518" t="s">
        <v>1075</v>
      </c>
      <c r="C469" s="633" t="s">
        <v>2219</v>
      </c>
      <c r="D469" s="520" t="s">
        <v>2525</v>
      </c>
      <c r="E469" s="510">
        <f>VLOOKUP(D469,ФОТ!$B$3:$C$105,2,FALSE)</f>
        <v>131.12</v>
      </c>
      <c r="F469" s="512">
        <v>0.96</v>
      </c>
      <c r="G469" s="648">
        <f t="shared" si="19"/>
        <v>125.88</v>
      </c>
      <c r="H469" s="522">
        <f>ROUND(G469*ФОТ!$D$3,2)</f>
        <v>335.34</v>
      </c>
      <c r="I469" s="597">
        <f>ROUND(H469*ФОТ!$E$3,1)</f>
        <v>486.2</v>
      </c>
      <c r="J469" s="597">
        <f>ROUND(H469*ФОТ!$F$3,1)</f>
        <v>435.9</v>
      </c>
    </row>
    <row r="470" spans="1:10" ht="27" customHeight="1" x14ac:dyDescent="0.2">
      <c r="A470" s="517" t="s">
        <v>1076</v>
      </c>
      <c r="B470" s="518" t="s">
        <v>1077</v>
      </c>
      <c r="C470" s="633" t="s">
        <v>3533</v>
      </c>
      <c r="D470" s="520" t="s">
        <v>2525</v>
      </c>
      <c r="E470" s="510">
        <f>VLOOKUP(D470,ФОТ!$B$3:$C$105,2,FALSE)</f>
        <v>131.12</v>
      </c>
      <c r="F470" s="512">
        <v>1.2</v>
      </c>
      <c r="G470" s="648">
        <f t="shared" si="19"/>
        <v>157.34</v>
      </c>
      <c r="H470" s="522">
        <f>ROUND(G470*ФОТ!$D$3,2)</f>
        <v>419.15</v>
      </c>
      <c r="I470" s="597">
        <f>ROUND(H470*ФОТ!$E$3,1)</f>
        <v>607.79999999999995</v>
      </c>
      <c r="J470" s="597">
        <f>ROUND(H470*ФОТ!$F$3,1)</f>
        <v>544.9</v>
      </c>
    </row>
    <row r="471" spans="1:10" ht="27" customHeight="1" x14ac:dyDescent="0.2">
      <c r="A471" s="517" t="s">
        <v>1078</v>
      </c>
      <c r="B471" s="518" t="s">
        <v>1079</v>
      </c>
      <c r="C471" s="633" t="s">
        <v>3504</v>
      </c>
      <c r="D471" s="520" t="s">
        <v>2525</v>
      </c>
      <c r="E471" s="510">
        <f>VLOOKUP(D471,ФОТ!$B$3:$C$105,2,FALSE)</f>
        <v>131.12</v>
      </c>
      <c r="F471" s="512">
        <v>1</v>
      </c>
      <c r="G471" s="648">
        <f t="shared" si="19"/>
        <v>131.12</v>
      </c>
      <c r="H471" s="522">
        <f>ROUND(G471*ФОТ!$D$3,2)</f>
        <v>349.3</v>
      </c>
      <c r="I471" s="597">
        <f>ROUND(H471*ФОТ!$E$3,1)</f>
        <v>506.5</v>
      </c>
      <c r="J471" s="597">
        <f>ROUND(H471*ФОТ!$F$3,1)</f>
        <v>454.1</v>
      </c>
    </row>
    <row r="472" spans="1:10" ht="27" customHeight="1" x14ac:dyDescent="0.2">
      <c r="A472" s="517" t="s">
        <v>1080</v>
      </c>
      <c r="B472" s="518" t="s">
        <v>557</v>
      </c>
      <c r="C472" s="633" t="s">
        <v>3620</v>
      </c>
      <c r="D472" s="520" t="s">
        <v>2525</v>
      </c>
      <c r="E472" s="510">
        <f>VLOOKUP(D472,ФОТ!$B$3:$C$105,2,FALSE)</f>
        <v>131.12</v>
      </c>
      <c r="F472" s="512">
        <v>2.8</v>
      </c>
      <c r="G472" s="648">
        <f t="shared" si="19"/>
        <v>367.14</v>
      </c>
      <c r="H472" s="522">
        <f>ROUND(G472*ФОТ!$D$3,2)</f>
        <v>978.06</v>
      </c>
      <c r="I472" s="597">
        <f>ROUND(H472*ФОТ!$E$3,1)</f>
        <v>1418.2</v>
      </c>
      <c r="J472" s="597">
        <f>ROUND(H472*ФОТ!$F$3,1)</f>
        <v>1271.5</v>
      </c>
    </row>
    <row r="473" spans="1:10" ht="24" customHeight="1" x14ac:dyDescent="0.2">
      <c r="A473" s="517" t="s">
        <v>558</v>
      </c>
      <c r="B473" s="518" t="s">
        <v>559</v>
      </c>
      <c r="C473" s="633" t="s">
        <v>3439</v>
      </c>
      <c r="D473" s="520" t="s">
        <v>2525</v>
      </c>
      <c r="E473" s="510">
        <f>VLOOKUP(D473,ФОТ!$B$3:$C$105,2,FALSE)</f>
        <v>131.12</v>
      </c>
      <c r="F473" s="512">
        <v>1</v>
      </c>
      <c r="G473" s="648">
        <f t="shared" si="19"/>
        <v>131.12</v>
      </c>
      <c r="H473" s="522">
        <f>ROUND(G473*ФОТ!$D$3,2)</f>
        <v>349.3</v>
      </c>
      <c r="I473" s="597">
        <f>ROUND(H473*ФОТ!$E$3,1)</f>
        <v>506.5</v>
      </c>
      <c r="J473" s="597">
        <f>ROUND(H473*ФОТ!$F$3,1)</f>
        <v>454.1</v>
      </c>
    </row>
    <row r="474" spans="1:10" ht="24" customHeight="1" x14ac:dyDescent="0.2">
      <c r="A474" s="517" t="s">
        <v>560</v>
      </c>
      <c r="B474" s="518" t="s">
        <v>561</v>
      </c>
      <c r="C474" s="633" t="s">
        <v>3439</v>
      </c>
      <c r="D474" s="520" t="s">
        <v>2525</v>
      </c>
      <c r="E474" s="510">
        <f>VLOOKUP(D474,ФОТ!$B$3:$C$105,2,FALSE)</f>
        <v>131.12</v>
      </c>
      <c r="F474" s="512">
        <v>1.44</v>
      </c>
      <c r="G474" s="648">
        <f t="shared" si="19"/>
        <v>188.81</v>
      </c>
      <c r="H474" s="522">
        <f>ROUND(G474*ФОТ!$D$3,2)</f>
        <v>502.99</v>
      </c>
      <c r="I474" s="597">
        <f>ROUND(H474*ФОТ!$E$3,1)</f>
        <v>729.3</v>
      </c>
      <c r="J474" s="597">
        <f>ROUND(H474*ФОТ!$F$3,1)</f>
        <v>653.9</v>
      </c>
    </row>
    <row r="475" spans="1:10" ht="24" customHeight="1" x14ac:dyDescent="0.2">
      <c r="A475" s="517" t="s">
        <v>562</v>
      </c>
      <c r="B475" s="518" t="s">
        <v>563</v>
      </c>
      <c r="C475" s="633" t="s">
        <v>564</v>
      </c>
      <c r="D475" s="520" t="s">
        <v>2529</v>
      </c>
      <c r="E475" s="510">
        <f>VLOOKUP(D475,ФОТ!$B$3:$C$105,2,FALSE)</f>
        <v>146.24</v>
      </c>
      <c r="F475" s="512">
        <v>1.08</v>
      </c>
      <c r="G475" s="648">
        <f t="shared" si="19"/>
        <v>157.94</v>
      </c>
      <c r="H475" s="522">
        <f>ROUND(G475*ФОТ!$D$3,2)</f>
        <v>420.75</v>
      </c>
      <c r="I475" s="597">
        <f>ROUND(H475*ФОТ!$E$3,1)</f>
        <v>610.1</v>
      </c>
      <c r="J475" s="597">
        <f>ROUND(H475*ФОТ!$F$3,1)</f>
        <v>547</v>
      </c>
    </row>
    <row r="476" spans="1:10" ht="13.5" customHeight="1" x14ac:dyDescent="0.2">
      <c r="A476" s="517"/>
      <c r="B476" s="518"/>
      <c r="C476" s="633"/>
      <c r="D476" s="520" t="s">
        <v>2525</v>
      </c>
      <c r="E476" s="510">
        <f>VLOOKUP(D476,ФОТ!$B$3:$C$105,2,FALSE)</f>
        <v>131.12</v>
      </c>
      <c r="F476" s="512">
        <v>1.08</v>
      </c>
      <c r="G476" s="648">
        <f t="shared" si="19"/>
        <v>141.61000000000001</v>
      </c>
      <c r="H476" s="522">
        <f>ROUND(G476*ФОТ!$D$3,2)</f>
        <v>377.25</v>
      </c>
      <c r="I476" s="597">
        <f>ROUND(H476*ФОТ!$E$3,1)</f>
        <v>547</v>
      </c>
      <c r="J476" s="597">
        <f>ROUND(H476*ФОТ!$F$3,1)</f>
        <v>490.4</v>
      </c>
    </row>
    <row r="477" spans="1:10" ht="13.5" customHeight="1" x14ac:dyDescent="0.25">
      <c r="A477" s="517"/>
      <c r="B477" s="518"/>
      <c r="C477" s="633"/>
      <c r="D477" s="520"/>
      <c r="E477" s="510"/>
      <c r="F477" s="512"/>
      <c r="G477" s="648"/>
      <c r="H477" s="522"/>
      <c r="I477" s="650">
        <f>I475+I476</f>
        <v>1157.0999999999999</v>
      </c>
      <c r="J477" s="650">
        <f>J475+J476</f>
        <v>1037.4000000000001</v>
      </c>
    </row>
    <row r="478" spans="1:10" ht="24" customHeight="1" x14ac:dyDescent="0.2">
      <c r="A478" s="517" t="s">
        <v>565</v>
      </c>
      <c r="B478" s="518" t="s">
        <v>1868</v>
      </c>
      <c r="C478" s="633" t="s">
        <v>1639</v>
      </c>
      <c r="D478" s="520" t="s">
        <v>2538</v>
      </c>
      <c r="E478" s="510">
        <f>VLOOKUP(D478,ФОТ!$B$3:$C$105,2,FALSE)</f>
        <v>176.42</v>
      </c>
      <c r="F478" s="512">
        <v>1</v>
      </c>
      <c r="G478" s="648">
        <f t="shared" si="19"/>
        <v>176.42</v>
      </c>
      <c r="H478" s="522">
        <f>ROUND(G478*ФОТ!$D$3,2)</f>
        <v>469.98</v>
      </c>
      <c r="I478" s="597">
        <f>ROUND(H478*ФОТ!$E$3,1)</f>
        <v>681.5</v>
      </c>
      <c r="J478" s="597">
        <f>ROUND(H478*ФОТ!$F$3,1)</f>
        <v>611</v>
      </c>
    </row>
    <row r="479" spans="1:10" ht="15.75" customHeight="1" x14ac:dyDescent="0.2">
      <c r="A479" s="517"/>
      <c r="B479" s="518" t="s">
        <v>1869</v>
      </c>
      <c r="C479" s="633"/>
      <c r="D479" s="520"/>
      <c r="E479" s="511"/>
      <c r="F479" s="512"/>
      <c r="G479" s="634"/>
      <c r="H479" s="522"/>
      <c r="I479" s="597"/>
      <c r="J479" s="601"/>
    </row>
    <row r="480" spans="1:10" ht="15.75" customHeight="1" x14ac:dyDescent="0.2">
      <c r="A480" s="517"/>
      <c r="B480" s="518" t="s">
        <v>1870</v>
      </c>
      <c r="C480" s="633"/>
      <c r="D480" s="520"/>
      <c r="E480" s="511"/>
      <c r="F480" s="512"/>
      <c r="G480" s="634"/>
      <c r="H480" s="522"/>
      <c r="I480" s="597"/>
      <c r="J480" s="653"/>
    </row>
    <row r="481" spans="1:10" ht="24" customHeight="1" x14ac:dyDescent="0.2">
      <c r="A481" s="517" t="s">
        <v>1871</v>
      </c>
      <c r="B481" s="518" t="s">
        <v>1872</v>
      </c>
      <c r="C481" s="633" t="s">
        <v>3439</v>
      </c>
      <c r="D481" s="520" t="s">
        <v>2538</v>
      </c>
      <c r="E481" s="510">
        <f>VLOOKUP(D481,ФОТ!$B$3:$C$105,2,FALSE)</f>
        <v>176.42</v>
      </c>
      <c r="F481" s="512">
        <v>1.5</v>
      </c>
      <c r="G481" s="648">
        <f>ROUND(E481*F481,2)</f>
        <v>264.63</v>
      </c>
      <c r="H481" s="522">
        <f>ROUND(G481*ФОТ!$D$3,2)</f>
        <v>704.97</v>
      </c>
      <c r="I481" s="597">
        <f>ROUND(H481*ФОТ!$E$3,1)</f>
        <v>1022.2</v>
      </c>
      <c r="J481" s="597">
        <f>ROUND(H481*ФОТ!$F$3,1)</f>
        <v>916.5</v>
      </c>
    </row>
    <row r="482" spans="1:10" ht="15.75" customHeight="1" x14ac:dyDescent="0.2">
      <c r="A482" s="517"/>
      <c r="B482" s="518" t="s">
        <v>1873</v>
      </c>
      <c r="C482" s="633"/>
      <c r="D482" s="520"/>
      <c r="E482" s="511"/>
      <c r="F482" s="512"/>
      <c r="G482" s="634"/>
      <c r="H482" s="522"/>
      <c r="I482" s="597"/>
      <c r="J482" s="653"/>
    </row>
    <row r="483" spans="1:10" x14ac:dyDescent="0.2">
      <c r="A483" s="526"/>
      <c r="B483" s="636"/>
      <c r="C483" s="639"/>
      <c r="D483" s="712"/>
      <c r="E483" s="543"/>
      <c r="F483" s="566"/>
      <c r="G483" s="701"/>
      <c r="H483" s="640"/>
      <c r="I483" s="612"/>
      <c r="J483" s="613"/>
    </row>
  </sheetData>
  <sheetProtection algorithmName="SHA-512" hashValue="/dW88QoKokLWc8FFOe45eNqIP8Ar2s8zLVKXsVvKiRJZ/zI1QFj72scmxz6vWJQZv3hST4HdovWr76LySkbLGg==" saltValue="/CPpj17nWX/6627w2iE3ug==" spinCount="100000" sheet="1" formatCells="0" formatColumns="0" formatRows="0" insertColumns="0" insertRows="0" insertHyperlinks="0" deleteColumns="0" deleteRows="0" sort="0" autoFilter="0" pivotTables="0"/>
  <mergeCells count="1">
    <mergeCell ref="A150:J150"/>
  </mergeCells>
  <phoneticPr fontId="22" type="noConversion"/>
  <printOptions horizontalCentered="1"/>
  <pageMargins left="0" right="0" top="0.27559055118110237" bottom="0" header="0.15748031496062992" footer="0.19685039370078741"/>
  <pageSetup paperSize="9" scale="90" firstPageNumber="1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08"/>
  <sheetViews>
    <sheetView workbookViewId="0">
      <selection activeCell="N30" sqref="N30"/>
    </sheetView>
  </sheetViews>
  <sheetFormatPr defaultColWidth="9.140625" defaultRowHeight="12.75" x14ac:dyDescent="0.2"/>
  <cols>
    <col min="1" max="1" width="7.5703125" style="64" customWidth="1"/>
    <col min="2" max="2" width="61.28515625" style="64" customWidth="1"/>
    <col min="3" max="3" width="8.5703125" style="64" customWidth="1"/>
    <col min="4" max="4" width="12.7109375" style="64" customWidth="1"/>
    <col min="5" max="6" width="10.42578125" style="135" customWidth="1"/>
    <col min="7" max="8" width="10.42578125" style="64" customWidth="1"/>
    <col min="9" max="9" width="11.42578125" style="64" customWidth="1"/>
    <col min="10" max="10" width="10.5703125" style="64" customWidth="1"/>
    <col min="11" max="16384" width="9.140625" style="64"/>
  </cols>
  <sheetData>
    <row r="1" spans="1:10" ht="19.5" customHeight="1" x14ac:dyDescent="0.2">
      <c r="A1" s="1" t="s">
        <v>1874</v>
      </c>
      <c r="B1" s="104"/>
      <c r="C1" s="104"/>
      <c r="D1" s="104"/>
      <c r="E1" s="175"/>
      <c r="F1" s="175"/>
      <c r="G1" s="105"/>
      <c r="H1" s="105"/>
      <c r="I1" s="105"/>
      <c r="J1" s="106"/>
    </row>
    <row r="2" spans="1:10" ht="17.25" customHeight="1" x14ac:dyDescent="0.2">
      <c r="A2" s="1" t="s">
        <v>1875</v>
      </c>
      <c r="B2" s="1"/>
      <c r="C2" s="104"/>
      <c r="D2" s="104"/>
      <c r="E2" s="175"/>
      <c r="F2" s="175"/>
      <c r="G2" s="105"/>
      <c r="H2" s="105"/>
      <c r="I2" s="105"/>
      <c r="J2" s="106"/>
    </row>
    <row r="3" spans="1:10" x14ac:dyDescent="0.2">
      <c r="G3" s="107"/>
      <c r="H3" s="107"/>
      <c r="I3" s="107"/>
      <c r="J3" s="108"/>
    </row>
    <row r="4" spans="1:10" ht="17.25" customHeight="1" x14ac:dyDescent="0.2">
      <c r="A4" s="7" t="s">
        <v>3835</v>
      </c>
      <c r="B4" s="8"/>
      <c r="C4" s="9" t="s">
        <v>3836</v>
      </c>
      <c r="D4" s="10" t="s">
        <v>3837</v>
      </c>
      <c r="E4" s="11" t="s">
        <v>484</v>
      </c>
      <c r="F4" s="109" t="s">
        <v>485</v>
      </c>
      <c r="G4" s="11" t="s">
        <v>486</v>
      </c>
      <c r="H4" s="13" t="s">
        <v>487</v>
      </c>
      <c r="I4" s="229" t="s">
        <v>488</v>
      </c>
      <c r="J4" s="230"/>
    </row>
    <row r="5" spans="1:10" x14ac:dyDescent="0.2">
      <c r="A5" s="14" t="s">
        <v>489</v>
      </c>
      <c r="B5" s="15"/>
      <c r="C5" s="16" t="s">
        <v>490</v>
      </c>
      <c r="D5" s="17" t="s">
        <v>491</v>
      </c>
      <c r="E5" s="18" t="s">
        <v>492</v>
      </c>
      <c r="F5" s="110" t="s">
        <v>493</v>
      </c>
      <c r="G5" s="18" t="s">
        <v>494</v>
      </c>
      <c r="H5" s="20" t="s">
        <v>495</v>
      </c>
      <c r="I5" s="231" t="s">
        <v>496</v>
      </c>
      <c r="J5" s="232" t="s">
        <v>497</v>
      </c>
    </row>
    <row r="6" spans="1:10" x14ac:dyDescent="0.2">
      <c r="A6" s="14"/>
      <c r="B6" s="15"/>
      <c r="C6" s="16"/>
      <c r="D6" s="17" t="s">
        <v>498</v>
      </c>
      <c r="E6" s="18" t="s">
        <v>499</v>
      </c>
      <c r="F6" s="110" t="s">
        <v>500</v>
      </c>
      <c r="G6" s="18" t="s">
        <v>501</v>
      </c>
      <c r="H6" s="20" t="s">
        <v>499</v>
      </c>
      <c r="I6" s="190" t="s">
        <v>1633</v>
      </c>
      <c r="J6" s="211" t="s">
        <v>1634</v>
      </c>
    </row>
    <row r="7" spans="1:10" x14ac:dyDescent="0.2">
      <c r="A7" s="21"/>
      <c r="B7" s="22"/>
      <c r="C7" s="23"/>
      <c r="D7" s="24"/>
      <c r="E7" s="25"/>
      <c r="F7" s="111" t="s">
        <v>1635</v>
      </c>
      <c r="G7" s="27" t="s">
        <v>499</v>
      </c>
      <c r="H7" s="28"/>
      <c r="I7" s="241" t="s">
        <v>1637</v>
      </c>
      <c r="J7" s="233" t="s">
        <v>1637</v>
      </c>
    </row>
    <row r="8" spans="1:10" ht="26.25" customHeight="1" x14ac:dyDescent="0.2">
      <c r="A8" s="112" t="s">
        <v>1876</v>
      </c>
      <c r="B8" s="113" t="s">
        <v>1877</v>
      </c>
      <c r="C8" s="19" t="s">
        <v>1639</v>
      </c>
      <c r="D8" s="114" t="s">
        <v>2538</v>
      </c>
      <c r="E8" s="197">
        <f>VLOOKUP(D8,ФОТ!$B$3:$C$105,2,FALSE)</f>
        <v>176.42</v>
      </c>
      <c r="F8" s="262">
        <v>4</v>
      </c>
      <c r="G8" s="20">
        <f>ROUND(E8*F8,2)</f>
        <v>705.68</v>
      </c>
      <c r="H8" s="18">
        <f>ROUND(G8*ФОТ!$D$3,2)</f>
        <v>1879.93</v>
      </c>
      <c r="I8" s="190">
        <f>ROUND(H8*ФОТ!$E$3,1)</f>
        <v>2725.9</v>
      </c>
      <c r="J8" s="190">
        <f>ROUND(H8*ФОТ!$F$3,1)</f>
        <v>2443.9</v>
      </c>
    </row>
    <row r="9" spans="1:10" ht="12.75" customHeight="1" x14ac:dyDescent="0.2">
      <c r="A9" s="112"/>
      <c r="B9" s="113"/>
      <c r="C9" s="19"/>
      <c r="D9" s="19"/>
      <c r="E9" s="177"/>
      <c r="F9" s="262"/>
      <c r="G9" s="20"/>
      <c r="H9" s="18"/>
      <c r="I9" s="190"/>
      <c r="J9" s="190"/>
    </row>
    <row r="10" spans="1:10" ht="12.75" customHeight="1" x14ac:dyDescent="0.2">
      <c r="A10" s="112" t="s">
        <v>1878</v>
      </c>
      <c r="B10" s="113" t="s">
        <v>1879</v>
      </c>
      <c r="C10" s="19" t="s">
        <v>2219</v>
      </c>
      <c r="D10" s="114" t="s">
        <v>2538</v>
      </c>
      <c r="E10" s="197">
        <f>VLOOKUP(D10,ФОТ!$B$3:$C$105,2,FALSE)</f>
        <v>176.42</v>
      </c>
      <c r="F10" s="262">
        <v>2</v>
      </c>
      <c r="G10" s="20">
        <f>ROUND(E10*F10,2)</f>
        <v>352.84</v>
      </c>
      <c r="H10" s="18">
        <f>ROUND(G10*ФОТ!$D$3,2)</f>
        <v>939.97</v>
      </c>
      <c r="I10" s="190">
        <f>ROUND(H10*ФОТ!$E$3,1)</f>
        <v>1363</v>
      </c>
      <c r="J10" s="190"/>
    </row>
    <row r="11" spans="1:10" ht="12.75" customHeight="1" x14ac:dyDescent="0.2">
      <c r="A11" s="112"/>
      <c r="B11" s="113"/>
      <c r="C11" s="19"/>
      <c r="D11" s="19" t="s">
        <v>2526</v>
      </c>
      <c r="E11" s="197">
        <f>VLOOKUP(D11,ФОТ!$B$3:$C$105,2,FALSE)</f>
        <v>144.41</v>
      </c>
      <c r="F11" s="262">
        <v>2</v>
      </c>
      <c r="G11" s="20">
        <f>ROUND(E11*F11,2)</f>
        <v>288.82</v>
      </c>
      <c r="H11" s="18">
        <f>ROUND(G11*ФОТ!$D$3,2)</f>
        <v>769.42</v>
      </c>
      <c r="I11" s="190">
        <f>ROUND(H11*ФОТ!$E$3,1)</f>
        <v>1115.7</v>
      </c>
      <c r="J11" s="190"/>
    </row>
    <row r="12" spans="1:10" ht="12.75" customHeight="1" x14ac:dyDescent="0.25">
      <c r="A12" s="112"/>
      <c r="B12" s="113"/>
      <c r="C12" s="19"/>
      <c r="D12" s="19"/>
      <c r="E12" s="197"/>
      <c r="F12" s="262"/>
      <c r="G12" s="20"/>
      <c r="H12" s="18"/>
      <c r="I12" s="242">
        <f>I10+I11</f>
        <v>2478.6999999999998</v>
      </c>
      <c r="J12" s="242">
        <f>J10+J11</f>
        <v>0</v>
      </c>
    </row>
    <row r="13" spans="1:10" ht="12.75" customHeight="1" x14ac:dyDescent="0.2">
      <c r="A13" s="112"/>
      <c r="B13" s="113"/>
      <c r="C13" s="19"/>
      <c r="D13" s="19"/>
      <c r="E13" s="177"/>
      <c r="F13" s="262"/>
      <c r="G13" s="20"/>
      <c r="H13" s="18"/>
      <c r="I13" s="190"/>
      <c r="J13" s="190"/>
    </row>
    <row r="14" spans="1:10" ht="12.75" customHeight="1" x14ac:dyDescent="0.2">
      <c r="A14" s="112" t="s">
        <v>1880</v>
      </c>
      <c r="B14" s="113" t="s">
        <v>1881</v>
      </c>
      <c r="C14" s="19" t="s">
        <v>2219</v>
      </c>
      <c r="D14" s="114" t="s">
        <v>2538</v>
      </c>
      <c r="E14" s="197">
        <f>VLOOKUP(D14,ФОТ!$B$3:$C$105,2,FALSE)</f>
        <v>176.42</v>
      </c>
      <c r="F14" s="262">
        <v>3.8</v>
      </c>
      <c r="G14" s="20">
        <f>ROUND(E14*F14,2)</f>
        <v>670.4</v>
      </c>
      <c r="H14" s="18">
        <f>ROUND(G14*ФОТ!$D$3,2)</f>
        <v>1785.95</v>
      </c>
      <c r="I14" s="190">
        <f>ROUND(H14*ФОТ!$E$3,1)</f>
        <v>2589.6</v>
      </c>
      <c r="J14" s="190"/>
    </row>
    <row r="15" spans="1:10" ht="12.75" customHeight="1" x14ac:dyDescent="0.2">
      <c r="A15" s="112"/>
      <c r="B15" s="64" t="s">
        <v>1882</v>
      </c>
      <c r="C15" s="19"/>
      <c r="D15" s="19" t="s">
        <v>2526</v>
      </c>
      <c r="E15" s="197">
        <f>VLOOKUP(D15,ФОТ!$B$3:$C$105,2,FALSE)</f>
        <v>144.41</v>
      </c>
      <c r="F15" s="262">
        <v>3.8</v>
      </c>
      <c r="G15" s="20">
        <f>ROUND(E15*F15,2)</f>
        <v>548.76</v>
      </c>
      <c r="H15" s="18">
        <f>ROUND(G15*ФОТ!$D$3,2)</f>
        <v>1461.9</v>
      </c>
      <c r="I15" s="190">
        <f>ROUND(H15*ФОТ!$E$3,1)</f>
        <v>2119.8000000000002</v>
      </c>
      <c r="J15" s="190"/>
    </row>
    <row r="16" spans="1:10" ht="12.75" customHeight="1" x14ac:dyDescent="0.25">
      <c r="A16" s="112"/>
      <c r="C16" s="19"/>
      <c r="D16" s="19"/>
      <c r="E16" s="197"/>
      <c r="F16" s="262"/>
      <c r="G16" s="20"/>
      <c r="H16" s="18"/>
      <c r="I16" s="242">
        <f>I14+I15</f>
        <v>4709.3999999999996</v>
      </c>
      <c r="J16" s="242">
        <f>J14+J15</f>
        <v>0</v>
      </c>
    </row>
    <row r="17" spans="1:10" ht="12.75" customHeight="1" x14ac:dyDescent="0.2">
      <c r="A17" s="112"/>
      <c r="B17" s="113"/>
      <c r="C17" s="19"/>
      <c r="D17" s="19"/>
      <c r="E17" s="177"/>
      <c r="F17" s="262"/>
      <c r="G17" s="20"/>
      <c r="H17" s="18"/>
      <c r="I17" s="190"/>
      <c r="J17" s="190"/>
    </row>
    <row r="18" spans="1:10" ht="12.75" customHeight="1" x14ac:dyDescent="0.2">
      <c r="A18" s="112" t="s">
        <v>1883</v>
      </c>
      <c r="B18" s="113" t="s">
        <v>1884</v>
      </c>
      <c r="C18" s="19" t="s">
        <v>2219</v>
      </c>
      <c r="D18" s="114" t="s">
        <v>2538</v>
      </c>
      <c r="E18" s="197">
        <f>VLOOKUP(D18,ФОТ!$B$3:$C$105,2,FALSE)</f>
        <v>176.42</v>
      </c>
      <c r="F18" s="262">
        <v>2</v>
      </c>
      <c r="G18" s="20">
        <f>ROUND(E18*F18,2)</f>
        <v>352.84</v>
      </c>
      <c r="H18" s="18">
        <f>ROUND(G18*ФОТ!$D$3,2)</f>
        <v>939.97</v>
      </c>
      <c r="I18" s="190">
        <f>ROUND(H18*ФОТ!$E$3,1)</f>
        <v>1363</v>
      </c>
      <c r="J18" s="190"/>
    </row>
    <row r="19" spans="1:10" ht="12.75" customHeight="1" x14ac:dyDescent="0.2">
      <c r="A19" s="112"/>
      <c r="B19" s="113"/>
      <c r="C19" s="19"/>
      <c r="D19" s="19"/>
      <c r="E19" s="177"/>
      <c r="F19" s="262"/>
      <c r="G19" s="20"/>
      <c r="H19" s="18"/>
      <c r="I19" s="190"/>
      <c r="J19" s="190"/>
    </row>
    <row r="20" spans="1:10" ht="12.75" customHeight="1" x14ac:dyDescent="0.2">
      <c r="A20" s="112" t="s">
        <v>1885</v>
      </c>
      <c r="B20" s="113" t="s">
        <v>1886</v>
      </c>
      <c r="C20" s="19" t="s">
        <v>2219</v>
      </c>
      <c r="D20" s="19" t="s">
        <v>2538</v>
      </c>
      <c r="E20" s="197">
        <f>VLOOKUP(D20,ФОТ!$B$3:$C$105,2,FALSE)</f>
        <v>176.42</v>
      </c>
      <c r="F20" s="262">
        <v>2.5</v>
      </c>
      <c r="G20" s="20">
        <f>ROUND(E20*F20,2)</f>
        <v>441.05</v>
      </c>
      <c r="H20" s="18">
        <f>ROUND(G20*ФОТ!$D$3,2)</f>
        <v>1174.96</v>
      </c>
      <c r="I20" s="190">
        <f>ROUND(H20*ФОТ!$E$3,1)</f>
        <v>1703.7</v>
      </c>
      <c r="J20" s="190"/>
    </row>
    <row r="21" spans="1:10" ht="12.75" customHeight="1" x14ac:dyDescent="0.2">
      <c r="A21" s="112"/>
      <c r="B21" s="113" t="s">
        <v>1887</v>
      </c>
      <c r="C21" s="19"/>
      <c r="D21" s="19" t="s">
        <v>2526</v>
      </c>
      <c r="E21" s="197">
        <f>VLOOKUP(D21,ФОТ!$B$3:$C$105,2,FALSE)</f>
        <v>144.41</v>
      </c>
      <c r="F21" s="262">
        <v>2.5</v>
      </c>
      <c r="G21" s="20">
        <f>ROUND(E21*F21,2)</f>
        <v>361.03</v>
      </c>
      <c r="H21" s="18">
        <f>ROUND(G21*ФОТ!$D$3,2)</f>
        <v>961.78</v>
      </c>
      <c r="I21" s="190">
        <f>ROUND(H21*ФОТ!$E$3,1)</f>
        <v>1394.6</v>
      </c>
      <c r="J21" s="190"/>
    </row>
    <row r="22" spans="1:10" ht="12.75" customHeight="1" x14ac:dyDescent="0.25">
      <c r="A22" s="112"/>
      <c r="B22" s="113"/>
      <c r="C22" s="19"/>
      <c r="D22" s="19"/>
      <c r="E22" s="197"/>
      <c r="F22" s="262"/>
      <c r="G22" s="20"/>
      <c r="H22" s="18"/>
      <c r="I22" s="242">
        <f>I20+I21</f>
        <v>3098.3</v>
      </c>
      <c r="J22" s="242">
        <f>J20+J21</f>
        <v>0</v>
      </c>
    </row>
    <row r="23" spans="1:10" ht="12.75" customHeight="1" x14ac:dyDescent="0.2">
      <c r="A23" s="112"/>
      <c r="B23" s="113"/>
      <c r="C23" s="19"/>
      <c r="D23" s="19"/>
      <c r="E23" s="177"/>
      <c r="F23" s="262"/>
      <c r="G23" s="20"/>
      <c r="H23" s="18"/>
      <c r="I23" s="190"/>
      <c r="J23" s="190"/>
    </row>
    <row r="24" spans="1:10" ht="12.75" customHeight="1" x14ac:dyDescent="0.2">
      <c r="A24" s="112" t="s">
        <v>1888</v>
      </c>
      <c r="B24" s="113" t="s">
        <v>1889</v>
      </c>
      <c r="C24" s="19" t="s">
        <v>2219</v>
      </c>
      <c r="D24" s="19" t="s">
        <v>2538</v>
      </c>
      <c r="E24" s="197">
        <f>VLOOKUP(D24,ФОТ!$B$3:$C$105,2,FALSE)</f>
        <v>176.42</v>
      </c>
      <c r="F24" s="262">
        <v>1</v>
      </c>
      <c r="G24" s="20">
        <f>ROUND(E24*F24,2)</f>
        <v>176.42</v>
      </c>
      <c r="H24" s="18">
        <f>ROUND(G24*ФОТ!$D$3,2)</f>
        <v>469.98</v>
      </c>
      <c r="I24" s="190">
        <f>ROUND(H24*ФОТ!$E$3,1)</f>
        <v>681.5</v>
      </c>
      <c r="J24" s="190"/>
    </row>
    <row r="25" spans="1:10" ht="12.75" customHeight="1" x14ac:dyDescent="0.2">
      <c r="A25" s="112"/>
      <c r="B25" s="113" t="s">
        <v>1890</v>
      </c>
      <c r="C25" s="19"/>
      <c r="D25" s="19"/>
      <c r="E25" s="177"/>
      <c r="F25" s="262"/>
      <c r="G25" s="20"/>
      <c r="H25" s="18"/>
      <c r="I25" s="190"/>
      <c r="J25" s="190"/>
    </row>
    <row r="26" spans="1:10" ht="12.75" customHeight="1" x14ac:dyDescent="0.2">
      <c r="A26" s="112"/>
      <c r="B26" s="113" t="s">
        <v>1891</v>
      </c>
      <c r="C26" s="19"/>
      <c r="D26" s="19"/>
      <c r="E26" s="177"/>
      <c r="F26" s="262"/>
      <c r="G26" s="20"/>
      <c r="H26" s="18"/>
      <c r="I26" s="190"/>
      <c r="J26" s="190"/>
    </row>
    <row r="27" spans="1:10" ht="12.75" customHeight="1" x14ac:dyDescent="0.2">
      <c r="A27" s="112"/>
      <c r="B27" s="113"/>
      <c r="C27" s="19"/>
      <c r="D27" s="19"/>
      <c r="E27" s="177"/>
      <c r="F27" s="262"/>
      <c r="G27" s="20"/>
      <c r="H27" s="18"/>
      <c r="I27" s="190"/>
      <c r="J27" s="190"/>
    </row>
    <row r="28" spans="1:10" ht="12.75" customHeight="1" x14ac:dyDescent="0.2">
      <c r="A28" s="112" t="s">
        <v>591</v>
      </c>
      <c r="B28" s="113" t="s">
        <v>592</v>
      </c>
      <c r="C28" s="19" t="s">
        <v>2219</v>
      </c>
      <c r="D28" s="114" t="s">
        <v>2538</v>
      </c>
      <c r="E28" s="197">
        <f>VLOOKUP(D28,ФОТ!$B$3:$C$105,2,FALSE)</f>
        <v>176.42</v>
      </c>
      <c r="F28" s="262">
        <v>4</v>
      </c>
      <c r="G28" s="20">
        <f>ROUND(E28*F28,2)</f>
        <v>705.68</v>
      </c>
      <c r="H28" s="18">
        <f>ROUND(G28*ФОТ!$D$3,2)</f>
        <v>1879.93</v>
      </c>
      <c r="I28" s="190">
        <f>ROUND(H28*ФОТ!$E$3,1)</f>
        <v>2725.9</v>
      </c>
      <c r="J28" s="190">
        <f>ROUND(H28*ФОТ!$F$3,1)</f>
        <v>2443.9</v>
      </c>
    </row>
    <row r="29" spans="1:10" ht="12.75" customHeight="1" x14ac:dyDescent="0.2">
      <c r="A29" s="112"/>
      <c r="B29" s="113" t="s">
        <v>593</v>
      </c>
      <c r="C29" s="19"/>
      <c r="D29" s="19" t="s">
        <v>2526</v>
      </c>
      <c r="E29" s="197">
        <f>VLOOKUP(D29,ФОТ!$B$3:$C$105,2,FALSE)</f>
        <v>144.41</v>
      </c>
      <c r="F29" s="262">
        <v>4</v>
      </c>
      <c r="G29" s="20">
        <f>ROUND(E29*F29,2)</f>
        <v>577.64</v>
      </c>
      <c r="H29" s="18">
        <f>ROUND(G29*ФОТ!$D$3,2)</f>
        <v>1538.83</v>
      </c>
      <c r="I29" s="190">
        <f>ROUND(H29*ФОТ!$E$3,1)</f>
        <v>2231.3000000000002</v>
      </c>
      <c r="J29" s="190">
        <f>ROUND(H29*ФОТ!$F$3,1)</f>
        <v>2000.5</v>
      </c>
    </row>
    <row r="30" spans="1:10" ht="12.75" customHeight="1" x14ac:dyDescent="0.25">
      <c r="A30" s="112"/>
      <c r="B30" s="113"/>
      <c r="C30" s="19"/>
      <c r="D30" s="19"/>
      <c r="E30" s="197"/>
      <c r="F30" s="262"/>
      <c r="G30" s="20"/>
      <c r="H30" s="18"/>
      <c r="I30" s="242">
        <f>I28+I29</f>
        <v>4957.2</v>
      </c>
      <c r="J30" s="242">
        <f>J28+J29</f>
        <v>4444.3999999999996</v>
      </c>
    </row>
    <row r="31" spans="1:10" ht="12.75" customHeight="1" x14ac:dyDescent="0.2">
      <c r="A31" s="112"/>
      <c r="B31" s="113"/>
      <c r="C31" s="19"/>
      <c r="D31" s="19"/>
      <c r="E31" s="177"/>
      <c r="F31" s="262"/>
      <c r="G31" s="20"/>
      <c r="H31" s="18"/>
      <c r="I31" s="190"/>
      <c r="J31" s="190"/>
    </row>
    <row r="32" spans="1:10" ht="12.75" customHeight="1" x14ac:dyDescent="0.2">
      <c r="A32" s="112" t="s">
        <v>594</v>
      </c>
      <c r="B32" s="113" t="s">
        <v>595</v>
      </c>
      <c r="C32" s="19" t="s">
        <v>2219</v>
      </c>
      <c r="D32" s="19" t="s">
        <v>2538</v>
      </c>
      <c r="E32" s="197">
        <f>VLOOKUP(D32,ФОТ!$B$3:$C$105,2,FALSE)</f>
        <v>176.42</v>
      </c>
      <c r="F32" s="262">
        <v>1</v>
      </c>
      <c r="G32" s="20">
        <f>ROUND(E32*F32,2)</f>
        <v>176.42</v>
      </c>
      <c r="H32" s="18">
        <f>ROUND(G32*ФОТ!$D$3,2)</f>
        <v>469.98</v>
      </c>
      <c r="I32" s="190">
        <f>ROUND(H32*ФОТ!$E$3,1)</f>
        <v>681.5</v>
      </c>
      <c r="J32" s="190">
        <f>ROUND(H32*ФОТ!$F$3,1)</f>
        <v>611</v>
      </c>
    </row>
    <row r="33" spans="1:10" ht="12.75" customHeight="1" x14ac:dyDescent="0.2">
      <c r="A33" s="112"/>
      <c r="B33" s="113"/>
      <c r="C33" s="19"/>
      <c r="D33" s="19"/>
      <c r="E33" s="177"/>
      <c r="F33" s="262"/>
      <c r="G33" s="20"/>
      <c r="H33" s="18"/>
      <c r="I33" s="190"/>
      <c r="J33" s="190"/>
    </row>
    <row r="34" spans="1:10" ht="12.75" customHeight="1" x14ac:dyDescent="0.2">
      <c r="A34" s="112" t="s">
        <v>596</v>
      </c>
      <c r="B34" s="113" t="s">
        <v>2310</v>
      </c>
      <c r="C34" s="19" t="s">
        <v>2219</v>
      </c>
      <c r="D34" s="19" t="s">
        <v>2538</v>
      </c>
      <c r="E34" s="197">
        <f>VLOOKUP(D34,ФОТ!$B$3:$C$105,2,FALSE)</f>
        <v>176.42</v>
      </c>
      <c r="F34" s="262">
        <v>0.7</v>
      </c>
      <c r="G34" s="20">
        <f>ROUND(E34*F34,2)</f>
        <v>123.49</v>
      </c>
      <c r="H34" s="18">
        <f>ROUND(G34*ФОТ!$D$3,2)</f>
        <v>328.98</v>
      </c>
      <c r="I34" s="190">
        <f>ROUND(H34*ФОТ!$E$3,1)</f>
        <v>477</v>
      </c>
      <c r="J34" s="190">
        <f>ROUND(H34*ФОТ!$F$3,1)</f>
        <v>427.7</v>
      </c>
    </row>
    <row r="35" spans="1:10" ht="12.75" customHeight="1" x14ac:dyDescent="0.2">
      <c r="A35" s="112"/>
      <c r="B35" s="113"/>
      <c r="C35" s="19"/>
      <c r="D35" s="19"/>
      <c r="E35" s="263"/>
      <c r="F35" s="264"/>
      <c r="G35" s="20"/>
      <c r="H35" s="18"/>
      <c r="I35" s="190"/>
      <c r="J35" s="190"/>
    </row>
    <row r="36" spans="1:10" ht="12.75" customHeight="1" x14ac:dyDescent="0.2">
      <c r="A36" s="112" t="s">
        <v>2311</v>
      </c>
      <c r="B36" s="115" t="s">
        <v>2312</v>
      </c>
      <c r="C36" s="19" t="s">
        <v>2219</v>
      </c>
      <c r="D36" s="180"/>
      <c r="E36" s="265">
        <f>VLOOKUP(D40,ФОТ!$B$3:$C$105,2,FALSE)</f>
        <v>131.12</v>
      </c>
      <c r="F36" s="264">
        <v>2.88</v>
      </c>
      <c r="G36" s="20">
        <f>ROUND(E36*F36,2)</f>
        <v>377.63</v>
      </c>
      <c r="H36" s="18">
        <f>ROUND(G36*ФОТ!$D$3,2)</f>
        <v>1006.01</v>
      </c>
      <c r="I36" s="190">
        <f>ROUND(H36*ФОТ!$E$3,1)</f>
        <v>1458.7</v>
      </c>
      <c r="J36" s="190">
        <f>ROUND(H36*ФОТ!$F$3,1)</f>
        <v>1307.8</v>
      </c>
    </row>
    <row r="37" spans="1:10" ht="12.75" customHeight="1" x14ac:dyDescent="0.2">
      <c r="A37" s="112"/>
      <c r="B37" s="108" t="s">
        <v>2313</v>
      </c>
      <c r="C37" s="19"/>
      <c r="D37" s="19" t="s">
        <v>2526</v>
      </c>
      <c r="E37" s="265">
        <f>VLOOKUP(D37,ФОТ!$B$3:$C$105,2,FALSE)</f>
        <v>144.41</v>
      </c>
      <c r="F37" s="133">
        <v>2.88</v>
      </c>
      <c r="G37" s="20">
        <f>ROUND(E37*F37,2)</f>
        <v>415.9</v>
      </c>
      <c r="H37" s="18">
        <f>ROUND(G37*ФОТ!$D$3,2)</f>
        <v>1107.96</v>
      </c>
      <c r="I37" s="190">
        <f>ROUND(H37*ФОТ!$E$3,1)</f>
        <v>1606.5</v>
      </c>
      <c r="J37" s="190">
        <f>ROUND(H37*ФОТ!$F$3,1)</f>
        <v>1440.3</v>
      </c>
    </row>
    <row r="38" spans="1:10" ht="12.75" customHeight="1" x14ac:dyDescent="0.25">
      <c r="A38" s="112"/>
      <c r="B38" s="108"/>
      <c r="C38" s="19"/>
      <c r="D38" s="19"/>
      <c r="E38" s="265"/>
      <c r="F38" s="133"/>
      <c r="G38" s="20"/>
      <c r="H38" s="18"/>
      <c r="I38" s="242">
        <f>I36+I37</f>
        <v>3065.2</v>
      </c>
      <c r="J38" s="242">
        <f>J36+J37</f>
        <v>2748.1</v>
      </c>
    </row>
    <row r="39" spans="1:10" ht="11.25" customHeight="1" x14ac:dyDescent="0.2">
      <c r="A39" s="112"/>
      <c r="B39" s="108"/>
      <c r="C39" s="19"/>
      <c r="D39" s="116"/>
      <c r="E39" s="262"/>
      <c r="F39" s="133"/>
      <c r="G39" s="20"/>
      <c r="H39" s="18"/>
      <c r="I39" s="190"/>
      <c r="J39" s="190"/>
    </row>
    <row r="40" spans="1:10" ht="14.25" customHeight="1" x14ac:dyDescent="0.2">
      <c r="A40" s="112" t="s">
        <v>2314</v>
      </c>
      <c r="B40" s="108" t="s">
        <v>2315</v>
      </c>
      <c r="C40" s="19" t="s">
        <v>2219</v>
      </c>
      <c r="D40" s="19" t="s">
        <v>2525</v>
      </c>
      <c r="E40" s="265">
        <f>VLOOKUP(D40,ФОТ!$B$3:$C$105,2,FALSE)</f>
        <v>131.12</v>
      </c>
      <c r="F40" s="264">
        <v>2.88</v>
      </c>
      <c r="G40" s="20">
        <f>ROUND(E40*F40,2)</f>
        <v>377.63</v>
      </c>
      <c r="H40" s="18">
        <f>ROUND(G40*ФОТ!$D$3,2)</f>
        <v>1006.01</v>
      </c>
      <c r="I40" s="190">
        <f>ROUND(H40*ФОТ!$E$3,1)</f>
        <v>1458.7</v>
      </c>
      <c r="J40" s="190">
        <f>ROUND(H40*ФОТ!$F$3,1)</f>
        <v>1307.8</v>
      </c>
    </row>
    <row r="41" spans="1:10" ht="24.75" customHeight="1" x14ac:dyDescent="0.2">
      <c r="A41" s="112" t="s">
        <v>2316</v>
      </c>
      <c r="B41" s="64" t="s">
        <v>2317</v>
      </c>
      <c r="C41" s="19" t="s">
        <v>2219</v>
      </c>
      <c r="D41" s="116" t="s">
        <v>2525</v>
      </c>
      <c r="E41" s="265">
        <f>VLOOKUP(D41,ФОТ!$B$3:$C$105,2,FALSE)</f>
        <v>131.12</v>
      </c>
      <c r="F41" s="264">
        <v>9.6999999999999993</v>
      </c>
      <c r="G41" s="20">
        <f>ROUND(E41*F41,2)</f>
        <v>1271.8599999999999</v>
      </c>
      <c r="H41" s="18">
        <f>ROUND(G41*ФОТ!$D$3,2)</f>
        <v>3388.24</v>
      </c>
      <c r="I41" s="190">
        <f>ROUND(H41*ФОТ!$E$3,1)</f>
        <v>4912.8999999999996</v>
      </c>
      <c r="J41" s="190"/>
    </row>
    <row r="42" spans="1:10" ht="12.75" customHeight="1" x14ac:dyDescent="0.2">
      <c r="A42" s="112"/>
      <c r="B42" s="108"/>
      <c r="C42" s="19"/>
      <c r="D42" s="116" t="s">
        <v>2526</v>
      </c>
      <c r="E42" s="265">
        <f>VLOOKUP(D42,ФОТ!$B$3:$C$105,2,FALSE)</f>
        <v>144.41</v>
      </c>
      <c r="F42" s="133">
        <v>4.8</v>
      </c>
      <c r="G42" s="20">
        <f>ROUND(E42*F42,2)</f>
        <v>693.17</v>
      </c>
      <c r="H42" s="18">
        <f>ROUND(G42*ФОТ!$D$3,2)</f>
        <v>1846.6</v>
      </c>
      <c r="I42" s="190">
        <f>ROUND(H42*ФОТ!$E$3,1)</f>
        <v>2677.6</v>
      </c>
      <c r="J42" s="190"/>
    </row>
    <row r="43" spans="1:10" ht="12.75" customHeight="1" x14ac:dyDescent="0.25">
      <c r="A43" s="112"/>
      <c r="B43" s="108"/>
      <c r="C43" s="19"/>
      <c r="D43" s="116"/>
      <c r="E43" s="265"/>
      <c r="F43" s="133"/>
      <c r="G43" s="20"/>
      <c r="H43" s="18"/>
      <c r="I43" s="242">
        <f>I41+I42</f>
        <v>7590.5</v>
      </c>
      <c r="J43" s="190"/>
    </row>
    <row r="44" spans="1:10" ht="18.75" customHeight="1" x14ac:dyDescent="0.2">
      <c r="A44" s="112" t="s">
        <v>2318</v>
      </c>
      <c r="B44" s="118" t="s">
        <v>1881</v>
      </c>
      <c r="C44" s="19" t="s">
        <v>2219</v>
      </c>
      <c r="D44" s="116" t="s">
        <v>2525</v>
      </c>
      <c r="E44" s="265">
        <f>VLOOKUP(D44,ФОТ!$B$3:$C$105,2,FALSE)</f>
        <v>131.12</v>
      </c>
      <c r="F44" s="133">
        <v>18.600000000000001</v>
      </c>
      <c r="G44" s="20">
        <f>ROUND(E44*F44,2)</f>
        <v>2438.83</v>
      </c>
      <c r="H44" s="18">
        <f>ROUND(G44*ФОТ!$D$3,2)</f>
        <v>6497.04</v>
      </c>
      <c r="I44" s="190">
        <f>ROUND(H44*ФОТ!$E$3,1)</f>
        <v>9420.7000000000007</v>
      </c>
      <c r="J44" s="190"/>
    </row>
    <row r="45" spans="1:10" ht="12.75" customHeight="1" x14ac:dyDescent="0.2">
      <c r="A45" s="112"/>
      <c r="C45" s="181"/>
      <c r="D45" s="116" t="s">
        <v>2526</v>
      </c>
      <c r="E45" s="266">
        <f>VLOOKUP(D45,ФОТ!$B$3:$C$105,2,FALSE)</f>
        <v>144.41</v>
      </c>
      <c r="F45" s="220">
        <v>9.4</v>
      </c>
      <c r="G45" s="20">
        <f>ROUND(E45*F45,2)</f>
        <v>1357.45</v>
      </c>
      <c r="H45" s="18">
        <f>ROUND(G45*ФОТ!$D$3,2)</f>
        <v>3616.25</v>
      </c>
      <c r="I45" s="190">
        <f>ROUND(H45*ФОТ!$E$3,1)</f>
        <v>5243.6</v>
      </c>
      <c r="J45" s="190"/>
    </row>
    <row r="46" spans="1:10" ht="12.75" customHeight="1" x14ac:dyDescent="0.25">
      <c r="A46" s="112"/>
      <c r="C46" s="181"/>
      <c r="D46" s="117"/>
      <c r="E46" s="266"/>
      <c r="F46" s="220"/>
      <c r="G46" s="20"/>
      <c r="H46" s="18"/>
      <c r="I46" s="242">
        <f>I44+I45</f>
        <v>14664.3</v>
      </c>
      <c r="J46" s="190"/>
    </row>
    <row r="47" spans="1:10" ht="12.75" customHeight="1" x14ac:dyDescent="0.2">
      <c r="A47" s="112"/>
      <c r="B47" s="64" t="s">
        <v>1882</v>
      </c>
      <c r="C47" s="19"/>
      <c r="D47" s="117"/>
      <c r="E47" s="221"/>
      <c r="F47" s="220"/>
      <c r="G47" s="20"/>
      <c r="H47" s="18"/>
      <c r="I47" s="190"/>
      <c r="J47" s="190"/>
    </row>
    <row r="48" spans="1:10" ht="17.25" customHeight="1" x14ac:dyDescent="0.2">
      <c r="A48" s="112" t="s">
        <v>2319</v>
      </c>
      <c r="B48" s="64" t="s">
        <v>3626</v>
      </c>
      <c r="C48" s="19" t="s">
        <v>2219</v>
      </c>
      <c r="D48" s="116" t="s">
        <v>2525</v>
      </c>
      <c r="E48" s="266">
        <f>VLOOKUP(D48,ФОТ!$B$3:$C$105,2,FALSE)</f>
        <v>131.12</v>
      </c>
      <c r="F48" s="220">
        <v>4.32</v>
      </c>
      <c r="G48" s="20">
        <f>ROUND(E48*F48,2)</f>
        <v>566.44000000000005</v>
      </c>
      <c r="H48" s="18">
        <f>ROUND(G48*ФОТ!$D$3,2)</f>
        <v>1509</v>
      </c>
      <c r="I48" s="190">
        <f>ROUND(H48*ФОТ!$E$3,1)</f>
        <v>2188.1</v>
      </c>
      <c r="J48" s="190">
        <f>ROUND(H48*ФОТ!$F$3,1)</f>
        <v>1961.7</v>
      </c>
    </row>
    <row r="49" spans="1:10" ht="12.75" customHeight="1" x14ac:dyDescent="0.2">
      <c r="A49" s="112"/>
      <c r="C49" s="19"/>
      <c r="D49" s="117"/>
      <c r="E49" s="221"/>
      <c r="F49" s="220"/>
      <c r="G49" s="20"/>
      <c r="H49" s="18"/>
      <c r="I49" s="190"/>
      <c r="J49" s="190"/>
    </row>
    <row r="50" spans="1:10" ht="12.75" customHeight="1" x14ac:dyDescent="0.2">
      <c r="A50" s="112" t="s">
        <v>3627</v>
      </c>
      <c r="B50" s="108" t="s">
        <v>1881</v>
      </c>
      <c r="C50" s="19" t="s">
        <v>2219</v>
      </c>
      <c r="D50" s="116" t="s">
        <v>2525</v>
      </c>
      <c r="E50" s="266">
        <f>VLOOKUP(D50,ФОТ!$B$3:$C$105,2,FALSE)</f>
        <v>131.12</v>
      </c>
      <c r="F50" s="133">
        <v>2.88</v>
      </c>
      <c r="G50" s="20">
        <f>ROUND(E50*F50,2)</f>
        <v>377.63</v>
      </c>
      <c r="H50" s="18">
        <f>ROUND(G50*ФОТ!$D$3,2)</f>
        <v>1006.01</v>
      </c>
      <c r="I50" s="190">
        <f>ROUND(H50*ФОТ!$E$3,1)</f>
        <v>1458.7</v>
      </c>
      <c r="J50" s="190"/>
    </row>
    <row r="51" spans="1:10" ht="12.75" customHeight="1" x14ac:dyDescent="0.2">
      <c r="A51" s="112"/>
      <c r="C51" s="19"/>
      <c r="D51" s="116" t="s">
        <v>2526</v>
      </c>
      <c r="E51" s="266">
        <f>VLOOKUP(D51,ФОТ!$B$3:$C$105,2,FALSE)</f>
        <v>144.41</v>
      </c>
      <c r="F51" s="220">
        <v>2.88</v>
      </c>
      <c r="G51" s="20">
        <f>ROUND(E51*F51,2)</f>
        <v>415.9</v>
      </c>
      <c r="H51" s="18">
        <f>ROUND(G51*ФОТ!$D$3,2)</f>
        <v>1107.96</v>
      </c>
      <c r="I51" s="190">
        <f>ROUND(H51*ФОТ!$E$3,1)</f>
        <v>1606.5</v>
      </c>
      <c r="J51" s="190"/>
    </row>
    <row r="52" spans="1:10" ht="15" customHeight="1" x14ac:dyDescent="0.25">
      <c r="A52" s="112"/>
      <c r="C52" s="19"/>
      <c r="D52" s="117"/>
      <c r="E52" s="221"/>
      <c r="F52" s="220"/>
      <c r="G52" s="20"/>
      <c r="H52" s="18"/>
      <c r="I52" s="242">
        <f>I50+I51</f>
        <v>3065.2</v>
      </c>
      <c r="J52" s="242"/>
    </row>
    <row r="53" spans="1:10" ht="12.75" customHeight="1" x14ac:dyDescent="0.2">
      <c r="A53" s="112" t="s">
        <v>3628</v>
      </c>
      <c r="B53" s="64" t="s">
        <v>3629</v>
      </c>
      <c r="C53" s="19" t="s">
        <v>3514</v>
      </c>
      <c r="D53" s="116" t="s">
        <v>2525</v>
      </c>
      <c r="E53" s="266">
        <f>VLOOKUP(D53,ФОТ!$B$3:$C$105,2,FALSE)</f>
        <v>131.12</v>
      </c>
      <c r="F53" s="220">
        <v>1.44</v>
      </c>
      <c r="G53" s="20">
        <f>ROUND(E53*F53,2)</f>
        <v>188.81</v>
      </c>
      <c r="H53" s="18">
        <f>ROUND(G53*ФОТ!$D$3,2)</f>
        <v>502.99</v>
      </c>
      <c r="I53" s="190">
        <f>ROUND(H53*ФОТ!$E$3,1)</f>
        <v>729.3</v>
      </c>
      <c r="J53" s="190">
        <f>ROUND(H53*ФОТ!$F$3,1)</f>
        <v>653.9</v>
      </c>
    </row>
    <row r="54" spans="1:10" ht="11.25" customHeight="1" x14ac:dyDescent="0.2">
      <c r="A54" s="112"/>
      <c r="C54" s="19"/>
      <c r="D54" s="116" t="s">
        <v>2526</v>
      </c>
      <c r="E54" s="266">
        <f>VLOOKUP(D54,ФОТ!$B$3:$C$105,2,FALSE)</f>
        <v>144.41</v>
      </c>
      <c r="F54" s="220">
        <v>1.44</v>
      </c>
      <c r="G54" s="20">
        <f>ROUND(E54*F54,2)</f>
        <v>207.95</v>
      </c>
      <c r="H54" s="18">
        <f>ROUND(G54*ФОТ!$D$3,2)</f>
        <v>553.98</v>
      </c>
      <c r="I54" s="190">
        <f>ROUND(H54*ФОТ!$E$3,1)</f>
        <v>803.3</v>
      </c>
      <c r="J54" s="190">
        <f>ROUND(H54*ФОТ!$F$3,1)</f>
        <v>720.2</v>
      </c>
    </row>
    <row r="55" spans="1:10" ht="15.75" customHeight="1" x14ac:dyDescent="0.2">
      <c r="A55" s="112"/>
      <c r="C55" s="19"/>
      <c r="D55" s="117"/>
      <c r="E55" s="266"/>
      <c r="F55" s="220"/>
      <c r="G55" s="20"/>
      <c r="H55" s="18"/>
      <c r="I55" s="190">
        <f>I53+I54</f>
        <v>1532.6</v>
      </c>
      <c r="J55" s="190">
        <f>J53+J54</f>
        <v>1374.1</v>
      </c>
    </row>
    <row r="56" spans="1:10" ht="11.25" customHeight="1" x14ac:dyDescent="0.2">
      <c r="A56" s="112"/>
      <c r="C56" s="19"/>
      <c r="D56" s="117"/>
      <c r="E56" s="221"/>
      <c r="F56" s="220"/>
      <c r="G56" s="20"/>
      <c r="H56" s="18"/>
      <c r="I56" s="190"/>
      <c r="J56" s="190"/>
    </row>
    <row r="57" spans="1:10" ht="12.75" customHeight="1" x14ac:dyDescent="0.2">
      <c r="A57" s="112" t="s">
        <v>3630</v>
      </c>
      <c r="B57" s="115" t="s">
        <v>3631</v>
      </c>
      <c r="C57" s="19" t="s">
        <v>1639</v>
      </c>
      <c r="D57" s="116" t="s">
        <v>2525</v>
      </c>
      <c r="E57" s="266">
        <f>VLOOKUP(D57,ФОТ!$B$3:$C$105,2,FALSE)</f>
        <v>131.12</v>
      </c>
      <c r="F57" s="220">
        <v>1.44</v>
      </c>
      <c r="G57" s="20">
        <f>ROUND(E57*F57,2)</f>
        <v>188.81</v>
      </c>
      <c r="H57" s="18">
        <f>ROUND(G57*ФОТ!$D$3,2)</f>
        <v>502.99</v>
      </c>
      <c r="I57" s="190">
        <f>ROUND(H57*ФОТ!$E$3,1)</f>
        <v>729.3</v>
      </c>
      <c r="J57" s="190"/>
    </row>
    <row r="58" spans="1:10" ht="11.25" customHeight="1" x14ac:dyDescent="0.2">
      <c r="A58" s="112"/>
      <c r="C58" s="19"/>
      <c r="D58" s="116" t="s">
        <v>2526</v>
      </c>
      <c r="E58" s="266">
        <f>VLOOKUP(D58,ФОТ!$B$3:$C$105,2,FALSE)</f>
        <v>144.41</v>
      </c>
      <c r="F58" s="220">
        <v>1.44</v>
      </c>
      <c r="G58" s="20">
        <f>ROUND(E58*F58,2)</f>
        <v>207.95</v>
      </c>
      <c r="H58" s="18">
        <f>ROUND(G58*ФОТ!$D$3,2)</f>
        <v>553.98</v>
      </c>
      <c r="I58" s="190">
        <f>ROUND(H58*ФОТ!$E$3,1)</f>
        <v>803.3</v>
      </c>
      <c r="J58" s="190"/>
    </row>
    <row r="59" spans="1:10" ht="14.25" customHeight="1" x14ac:dyDescent="0.2">
      <c r="A59" s="112"/>
      <c r="C59" s="19"/>
      <c r="D59" s="117"/>
      <c r="E59" s="266"/>
      <c r="F59" s="220"/>
      <c r="G59" s="20"/>
      <c r="H59" s="18"/>
      <c r="I59" s="190">
        <f>I57+I58</f>
        <v>1532.6</v>
      </c>
      <c r="J59" s="190">
        <f>J57+J58</f>
        <v>0</v>
      </c>
    </row>
    <row r="60" spans="1:10" ht="11.25" customHeight="1" x14ac:dyDescent="0.2">
      <c r="A60" s="112"/>
      <c r="C60" s="19"/>
      <c r="D60" s="117"/>
      <c r="E60" s="221"/>
      <c r="F60" s="220"/>
      <c r="G60" s="20"/>
      <c r="H60" s="18"/>
      <c r="I60" s="190"/>
      <c r="J60" s="190"/>
    </row>
    <row r="61" spans="1:10" ht="12.75" customHeight="1" x14ac:dyDescent="0.2">
      <c r="A61" s="112" t="s">
        <v>3632</v>
      </c>
      <c r="B61" s="115" t="s">
        <v>3633</v>
      </c>
      <c r="C61" s="19" t="s">
        <v>2219</v>
      </c>
      <c r="D61" s="116" t="s">
        <v>2525</v>
      </c>
      <c r="E61" s="266">
        <f>VLOOKUP(D61,ФОТ!$B$3:$C$105,2,FALSE)</f>
        <v>131.12</v>
      </c>
      <c r="F61" s="220">
        <v>2</v>
      </c>
      <c r="G61" s="20">
        <f>ROUND(E61*F61,2)</f>
        <v>262.24</v>
      </c>
      <c r="H61" s="18">
        <f>ROUND(G61*ФОТ!$D$3,2)</f>
        <v>698.61</v>
      </c>
      <c r="I61" s="190">
        <f>ROUND(H61*ФОТ!$E$3,1)</f>
        <v>1013</v>
      </c>
      <c r="J61" s="190"/>
    </row>
    <row r="62" spans="1:10" ht="12.75" customHeight="1" x14ac:dyDescent="0.2">
      <c r="A62" s="112"/>
      <c r="B62" s="108"/>
      <c r="C62" s="19"/>
      <c r="D62" s="117"/>
      <c r="E62" s="221"/>
      <c r="F62" s="220"/>
      <c r="G62" s="20"/>
      <c r="H62" s="18"/>
      <c r="I62" s="190"/>
      <c r="J62" s="190"/>
    </row>
    <row r="63" spans="1:10" ht="12.75" customHeight="1" x14ac:dyDescent="0.2">
      <c r="A63" s="112" t="s">
        <v>3634</v>
      </c>
      <c r="B63" s="64" t="s">
        <v>3635</v>
      </c>
      <c r="C63" s="19" t="s">
        <v>3620</v>
      </c>
      <c r="D63" s="116" t="s">
        <v>2525</v>
      </c>
      <c r="E63" s="266">
        <f>VLOOKUP(D63,ФОТ!$B$3:$C$105,2,FALSE)</f>
        <v>131.12</v>
      </c>
      <c r="F63" s="220">
        <v>2.4300000000000002</v>
      </c>
      <c r="G63" s="20">
        <f>ROUND(E63*F63,2)</f>
        <v>318.62</v>
      </c>
      <c r="H63" s="18">
        <f>ROUND(G63*ФОТ!$D$3,2)</f>
        <v>848.8</v>
      </c>
      <c r="I63" s="190">
        <f>ROUND(H63*ФОТ!$E$3,1)</f>
        <v>1230.8</v>
      </c>
      <c r="J63" s="190"/>
    </row>
    <row r="64" spans="1:10" ht="12.75" customHeight="1" x14ac:dyDescent="0.2">
      <c r="A64" s="112"/>
      <c r="B64" s="64" t="s">
        <v>3636</v>
      </c>
      <c r="C64" s="19"/>
      <c r="D64" s="116" t="s">
        <v>2526</v>
      </c>
      <c r="E64" s="266">
        <f>VLOOKUP(D64,ФОТ!$B$3:$C$105,2,FALSE)</f>
        <v>144.41</v>
      </c>
      <c r="F64" s="220">
        <v>2.4300000000000002</v>
      </c>
      <c r="G64" s="20">
        <f>ROUND(E64*F64,2)</f>
        <v>350.92</v>
      </c>
      <c r="H64" s="18">
        <f>ROUND(G64*ФОТ!$D$3,2)</f>
        <v>934.85</v>
      </c>
      <c r="I64" s="190">
        <f>ROUND(H64*ФОТ!$E$3,1)</f>
        <v>1355.5</v>
      </c>
      <c r="J64" s="190"/>
    </row>
    <row r="65" spans="1:10" ht="14.25" customHeight="1" x14ac:dyDescent="0.25">
      <c r="A65" s="112"/>
      <c r="C65" s="19"/>
      <c r="D65" s="117"/>
      <c r="E65" s="266"/>
      <c r="F65" s="220"/>
      <c r="G65" s="20"/>
      <c r="H65" s="18"/>
      <c r="I65" s="242">
        <f>I63+I64</f>
        <v>2586.3000000000002</v>
      </c>
      <c r="J65" s="242">
        <f>J63+J64</f>
        <v>0</v>
      </c>
    </row>
    <row r="66" spans="1:10" ht="12.75" customHeight="1" x14ac:dyDescent="0.2">
      <c r="A66" s="112"/>
      <c r="C66" s="19"/>
      <c r="D66" s="117"/>
      <c r="E66" s="221"/>
      <c r="F66" s="220"/>
      <c r="G66" s="20"/>
      <c r="H66" s="18"/>
      <c r="I66" s="190"/>
      <c r="J66" s="190"/>
    </row>
    <row r="67" spans="1:10" ht="12.75" customHeight="1" x14ac:dyDescent="0.2">
      <c r="A67" s="112" t="s">
        <v>3637</v>
      </c>
      <c r="B67" s="64" t="s">
        <v>3638</v>
      </c>
      <c r="C67" s="19" t="s">
        <v>2219</v>
      </c>
      <c r="D67" s="116" t="s">
        <v>2525</v>
      </c>
      <c r="E67" s="266">
        <f>VLOOKUP(D67,ФОТ!$B$3:$C$105,2,FALSE)</f>
        <v>131.12</v>
      </c>
      <c r="F67" s="220">
        <v>2.92</v>
      </c>
      <c r="G67" s="20">
        <f>ROUND(E67*F67,2)</f>
        <v>382.87</v>
      </c>
      <c r="H67" s="18">
        <f>ROUND(G67*ФОТ!$D$3,2)</f>
        <v>1019.97</v>
      </c>
      <c r="I67" s="190">
        <f>ROUND(H67*ФОТ!$E$3,1)</f>
        <v>1479</v>
      </c>
      <c r="J67" s="190"/>
    </row>
    <row r="68" spans="1:10" ht="12.75" customHeight="1" x14ac:dyDescent="0.2">
      <c r="A68" s="112"/>
      <c r="C68" s="19"/>
      <c r="D68" s="117"/>
      <c r="E68" s="221"/>
      <c r="F68" s="220"/>
      <c r="G68" s="20"/>
      <c r="H68" s="18"/>
      <c r="I68" s="190"/>
      <c r="J68" s="190"/>
    </row>
    <row r="69" spans="1:10" ht="12.75" customHeight="1" x14ac:dyDescent="0.2">
      <c r="A69" s="112" t="s">
        <v>3639</v>
      </c>
      <c r="B69" s="64" t="s">
        <v>3640</v>
      </c>
      <c r="C69" s="19" t="s">
        <v>2219</v>
      </c>
      <c r="D69" s="116" t="s">
        <v>2525</v>
      </c>
      <c r="E69" s="266">
        <f>VLOOKUP(D69,ФОТ!$B$3:$C$105,2,FALSE)</f>
        <v>131.12</v>
      </c>
      <c r="F69" s="220">
        <v>0.67</v>
      </c>
      <c r="G69" s="20">
        <f>ROUND(E69*F69,2)</f>
        <v>87.85</v>
      </c>
      <c r="H69" s="18">
        <f>ROUND(G69*ФОТ!$D$3,2)</f>
        <v>234.03</v>
      </c>
      <c r="I69" s="190">
        <f>ROUND(H69*ФОТ!$E$3,1)</f>
        <v>339.3</v>
      </c>
      <c r="J69" s="190"/>
    </row>
    <row r="70" spans="1:10" ht="12.75" customHeight="1" x14ac:dyDescent="0.2">
      <c r="A70" s="112"/>
      <c r="B70" s="64" t="s">
        <v>3641</v>
      </c>
      <c r="C70" s="19"/>
      <c r="D70" s="116" t="s">
        <v>2526</v>
      </c>
      <c r="E70" s="266">
        <f>VLOOKUP(D70,ФОТ!$B$3:$C$105,2,FALSE)</f>
        <v>144.41</v>
      </c>
      <c r="F70" s="220">
        <v>0.67</v>
      </c>
      <c r="G70" s="20">
        <f>ROUND(E70*F70,2)</f>
        <v>96.75</v>
      </c>
      <c r="H70" s="18">
        <f>ROUND(G70*ФОТ!$D$3,2)</f>
        <v>257.74</v>
      </c>
      <c r="I70" s="190">
        <f>ROUND(H70*ФОТ!$E$3,1)</f>
        <v>373.7</v>
      </c>
      <c r="J70" s="190"/>
    </row>
    <row r="71" spans="1:10" ht="14.25" customHeight="1" x14ac:dyDescent="0.25">
      <c r="A71" s="112"/>
      <c r="C71" s="19"/>
      <c r="D71" s="117"/>
      <c r="E71" s="266"/>
      <c r="F71" s="220"/>
      <c r="G71" s="20"/>
      <c r="H71" s="18"/>
      <c r="I71" s="242">
        <f>I69+I70</f>
        <v>713</v>
      </c>
      <c r="J71" s="242">
        <f>J69+J70</f>
        <v>0</v>
      </c>
    </row>
    <row r="72" spans="1:10" ht="12.75" customHeight="1" x14ac:dyDescent="0.2">
      <c r="A72" s="112"/>
      <c r="C72" s="19"/>
      <c r="D72" s="117"/>
      <c r="E72" s="221"/>
      <c r="F72" s="220"/>
      <c r="G72" s="20"/>
      <c r="H72" s="18"/>
      <c r="I72" s="190"/>
      <c r="J72" s="190"/>
    </row>
    <row r="73" spans="1:10" ht="12.75" customHeight="1" x14ac:dyDescent="0.2">
      <c r="A73" s="112" t="s">
        <v>673</v>
      </c>
      <c r="B73" s="64" t="s">
        <v>3638</v>
      </c>
      <c r="C73" s="19" t="s">
        <v>2219</v>
      </c>
      <c r="D73" s="116" t="s">
        <v>2525</v>
      </c>
      <c r="E73" s="266">
        <f>VLOOKUP(D73,ФОТ!$B$3:$C$105,2,FALSE)</f>
        <v>131.12</v>
      </c>
      <c r="F73" s="220">
        <v>0.8</v>
      </c>
      <c r="G73" s="20">
        <f>ROUND(E73*F73,2)</f>
        <v>104.9</v>
      </c>
      <c r="H73" s="18">
        <f>ROUND(G73*ФОТ!$D$3,2)</f>
        <v>279.45</v>
      </c>
      <c r="I73" s="190">
        <f>ROUND(H73*ФОТ!$E$3,1)</f>
        <v>405.2</v>
      </c>
      <c r="J73" s="190"/>
    </row>
    <row r="74" spans="1:10" ht="12.75" customHeight="1" x14ac:dyDescent="0.2">
      <c r="A74" s="112"/>
      <c r="C74" s="19"/>
      <c r="D74" s="117"/>
      <c r="E74" s="221"/>
      <c r="F74" s="220"/>
      <c r="G74" s="20"/>
      <c r="H74" s="18"/>
      <c r="I74" s="190"/>
      <c r="J74" s="190"/>
    </row>
    <row r="75" spans="1:10" ht="12.75" customHeight="1" x14ac:dyDescent="0.2">
      <c r="A75" s="112" t="s">
        <v>674</v>
      </c>
      <c r="B75" s="64" t="s">
        <v>675</v>
      </c>
      <c r="C75" s="19" t="s">
        <v>2219</v>
      </c>
      <c r="D75" s="116" t="s">
        <v>2525</v>
      </c>
      <c r="E75" s="266">
        <f>VLOOKUP(D75,ФОТ!$B$3:$C$105,2,FALSE)</f>
        <v>131.12</v>
      </c>
      <c r="F75" s="220">
        <v>2.82</v>
      </c>
      <c r="G75" s="20">
        <f>ROUND(E75*F75,2)</f>
        <v>369.76</v>
      </c>
      <c r="H75" s="18">
        <f>ROUND(G75*ФОТ!$D$3,2)</f>
        <v>985.04</v>
      </c>
      <c r="I75" s="190">
        <f>ROUND(H75*ФОТ!$E$3,1)</f>
        <v>1428.3</v>
      </c>
      <c r="J75" s="190"/>
    </row>
    <row r="76" spans="1:10" ht="12.75" customHeight="1" x14ac:dyDescent="0.2">
      <c r="A76" s="112"/>
      <c r="B76" s="64" t="s">
        <v>676</v>
      </c>
      <c r="C76" s="19"/>
      <c r="D76" s="116" t="s">
        <v>2526</v>
      </c>
      <c r="E76" s="266">
        <f>VLOOKUP(D76,ФОТ!$B$3:$C$105,2,FALSE)</f>
        <v>144.41</v>
      </c>
      <c r="F76" s="220">
        <v>2.83</v>
      </c>
      <c r="G76" s="20">
        <f>ROUND(E76*F76,2)</f>
        <v>408.68</v>
      </c>
      <c r="H76" s="18">
        <f>ROUND(G76*ФОТ!$D$3,2)</f>
        <v>1088.72</v>
      </c>
      <c r="I76" s="190">
        <f>ROUND(H76*ФОТ!$E$3,1)</f>
        <v>1578.6</v>
      </c>
      <c r="J76" s="190"/>
    </row>
    <row r="77" spans="1:10" ht="17.25" customHeight="1" x14ac:dyDescent="0.25">
      <c r="A77" s="112"/>
      <c r="C77" s="19"/>
      <c r="D77" s="117"/>
      <c r="E77" s="266"/>
      <c r="F77" s="220"/>
      <c r="G77" s="20"/>
      <c r="H77" s="18"/>
      <c r="I77" s="242">
        <f>I75+I76</f>
        <v>3006.9</v>
      </c>
      <c r="J77" s="242">
        <f>J75+J76</f>
        <v>0</v>
      </c>
    </row>
    <row r="78" spans="1:10" ht="12.75" customHeight="1" x14ac:dyDescent="0.2">
      <c r="A78" s="112"/>
      <c r="C78" s="19"/>
      <c r="D78" s="117"/>
      <c r="E78" s="221"/>
      <c r="F78" s="220"/>
      <c r="G78" s="20"/>
      <c r="H78" s="18"/>
      <c r="I78" s="190"/>
      <c r="J78" s="190"/>
    </row>
    <row r="79" spans="1:10" ht="12.75" customHeight="1" x14ac:dyDescent="0.2">
      <c r="A79" s="112" t="s">
        <v>677</v>
      </c>
      <c r="B79" s="64" t="s">
        <v>3638</v>
      </c>
      <c r="C79" s="19" t="s">
        <v>2219</v>
      </c>
      <c r="D79" s="116" t="s">
        <v>2525</v>
      </c>
      <c r="E79" s="266">
        <f>VLOOKUP(D79,ФОТ!$B$3:$C$105,2,FALSE)</f>
        <v>131.12</v>
      </c>
      <c r="F79" s="220">
        <v>3.4</v>
      </c>
      <c r="G79" s="20">
        <f>ROUND(E79*F79,2)</f>
        <v>445.81</v>
      </c>
      <c r="H79" s="18">
        <f>ROUND(G79*ФОТ!$D$3,2)</f>
        <v>1187.6400000000001</v>
      </c>
      <c r="I79" s="190">
        <f>ROUND(H79*ФОТ!$E$3,1)</f>
        <v>1722.1</v>
      </c>
      <c r="J79" s="190"/>
    </row>
    <row r="80" spans="1:10" ht="23.25" customHeight="1" x14ac:dyDescent="0.2">
      <c r="A80" s="112" t="s">
        <v>678</v>
      </c>
      <c r="B80" s="64" t="s">
        <v>679</v>
      </c>
      <c r="C80" s="19" t="s">
        <v>2219</v>
      </c>
      <c r="D80" s="116" t="s">
        <v>2525</v>
      </c>
      <c r="E80" s="266">
        <f>VLOOKUP(D80,ФОТ!$B$3:$C$105,2,FALSE)</f>
        <v>131.12</v>
      </c>
      <c r="F80" s="220">
        <v>1.1499999999999999</v>
      </c>
      <c r="G80" s="20">
        <f>ROUND(E80*F80,2)</f>
        <v>150.79</v>
      </c>
      <c r="H80" s="18">
        <f>ROUND(G80*ФОТ!$D$3,2)</f>
        <v>401.7</v>
      </c>
      <c r="I80" s="190">
        <f>ROUND(H80*ФОТ!$E$3,1)</f>
        <v>582.5</v>
      </c>
      <c r="J80" s="190"/>
    </row>
    <row r="81" spans="1:10" ht="14.25" customHeight="1" x14ac:dyDescent="0.2">
      <c r="A81" s="112"/>
      <c r="B81" s="64" t="s">
        <v>3641</v>
      </c>
      <c r="C81" s="19"/>
      <c r="D81" s="116" t="s">
        <v>2526</v>
      </c>
      <c r="E81" s="266">
        <f>VLOOKUP(D81,ФОТ!$B$3:$C$105,2,FALSE)</f>
        <v>144.41</v>
      </c>
      <c r="F81" s="220">
        <v>1.1499999999999999</v>
      </c>
      <c r="G81" s="20">
        <f>ROUND(E81*F81,2)</f>
        <v>166.07</v>
      </c>
      <c r="H81" s="18">
        <f>ROUND(G81*ФОТ!$D$3,2)</f>
        <v>442.41</v>
      </c>
      <c r="I81" s="190">
        <f>ROUND(H81*ФОТ!$E$3,1)</f>
        <v>641.5</v>
      </c>
      <c r="J81" s="190"/>
    </row>
    <row r="82" spans="1:10" ht="18.75" customHeight="1" x14ac:dyDescent="0.25">
      <c r="A82" s="112"/>
      <c r="C82" s="19"/>
      <c r="D82" s="116"/>
      <c r="E82" s="266"/>
      <c r="F82" s="220"/>
      <c r="G82" s="20"/>
      <c r="H82" s="18"/>
      <c r="I82" s="242">
        <f>I80+I81</f>
        <v>1224</v>
      </c>
      <c r="J82" s="242">
        <f>J80+J81</f>
        <v>0</v>
      </c>
    </row>
    <row r="83" spans="1:10" ht="27.75" customHeight="1" x14ac:dyDescent="0.2">
      <c r="A83" s="112" t="s">
        <v>680</v>
      </c>
      <c r="B83" s="64" t="s">
        <v>3638</v>
      </c>
      <c r="C83" s="19" t="s">
        <v>2219</v>
      </c>
      <c r="D83" s="116" t="s">
        <v>2525</v>
      </c>
      <c r="E83" s="266">
        <f>VLOOKUP(D83,ФОТ!$B$3:$C$105,2,FALSE)</f>
        <v>131.12</v>
      </c>
      <c r="F83" s="220">
        <v>1.54</v>
      </c>
      <c r="G83" s="20">
        <f>ROUND(E83*F83,2)</f>
        <v>201.92</v>
      </c>
      <c r="H83" s="18">
        <f>ROUND(G83*ФОТ!$D$3,2)</f>
        <v>537.91</v>
      </c>
      <c r="I83" s="190">
        <f>ROUND(H83*ФОТ!$E$3,1)</f>
        <v>780</v>
      </c>
      <c r="J83" s="190"/>
    </row>
    <row r="84" spans="1:10" ht="12.75" customHeight="1" x14ac:dyDescent="0.2">
      <c r="A84" s="112"/>
      <c r="C84" s="19"/>
      <c r="D84" s="117"/>
      <c r="E84" s="221"/>
      <c r="F84" s="220"/>
      <c r="G84" s="20"/>
      <c r="H84" s="18"/>
      <c r="I84" s="190"/>
      <c r="J84" s="190"/>
    </row>
    <row r="85" spans="1:10" ht="12.75" customHeight="1" x14ac:dyDescent="0.2">
      <c r="A85" s="112" t="s">
        <v>681</v>
      </c>
      <c r="B85" s="64" t="s">
        <v>682</v>
      </c>
      <c r="C85" s="19" t="s">
        <v>2219</v>
      </c>
      <c r="D85" s="116" t="s">
        <v>2525</v>
      </c>
      <c r="E85" s="266">
        <f>VLOOKUP(D85,ФОТ!$B$3:$C$105,2,FALSE)</f>
        <v>131.12</v>
      </c>
      <c r="F85" s="220">
        <v>12</v>
      </c>
      <c r="G85" s="20">
        <f>ROUND(E85*F85,2)</f>
        <v>1573.44</v>
      </c>
      <c r="H85" s="18">
        <f>ROUND(G85*ФОТ!$D$3,2)</f>
        <v>4191.6400000000003</v>
      </c>
      <c r="I85" s="190">
        <f>ROUND(H85*ФОТ!$E$3,1)</f>
        <v>6077.9</v>
      </c>
      <c r="J85" s="190"/>
    </row>
    <row r="86" spans="1:10" ht="12.75" customHeight="1" x14ac:dyDescent="0.2">
      <c r="A86" s="112"/>
      <c r="B86" s="64" t="s">
        <v>683</v>
      </c>
      <c r="C86" s="19"/>
      <c r="D86" s="116" t="s">
        <v>2526</v>
      </c>
      <c r="E86" s="266">
        <f>VLOOKUP(D86,ФОТ!$B$3:$C$105,2,FALSE)</f>
        <v>144.41</v>
      </c>
      <c r="F86" s="220">
        <v>6</v>
      </c>
      <c r="G86" s="20">
        <f>ROUND(E86*F86,2)</f>
        <v>866.46</v>
      </c>
      <c r="H86" s="18">
        <f>ROUND(G86*ФОТ!$D$3,2)</f>
        <v>2308.25</v>
      </c>
      <c r="I86" s="190">
        <f>ROUND(H86*ФОТ!$E$3,1)</f>
        <v>3347</v>
      </c>
      <c r="J86" s="190"/>
    </row>
    <row r="87" spans="1:10" ht="12.75" customHeight="1" x14ac:dyDescent="0.2">
      <c r="A87" s="112"/>
      <c r="B87" s="64" t="s">
        <v>684</v>
      </c>
      <c r="C87" s="19"/>
      <c r="D87" s="116"/>
      <c r="E87" s="221"/>
      <c r="F87" s="220"/>
      <c r="G87" s="20"/>
      <c r="H87" s="18"/>
      <c r="I87" s="190"/>
      <c r="J87" s="190"/>
    </row>
    <row r="88" spans="1:10" ht="12.75" customHeight="1" x14ac:dyDescent="0.25">
      <c r="A88" s="112"/>
      <c r="C88" s="19"/>
      <c r="D88" s="117"/>
      <c r="E88" s="221"/>
      <c r="F88" s="220"/>
      <c r="G88" s="20"/>
      <c r="H88" s="18"/>
      <c r="I88" s="242">
        <f>I85+I86</f>
        <v>9424.9</v>
      </c>
      <c r="J88" s="242">
        <f>J85+J86</f>
        <v>0</v>
      </c>
    </row>
    <row r="89" spans="1:10" ht="12.75" customHeight="1" x14ac:dyDescent="0.2">
      <c r="A89" s="112"/>
      <c r="C89" s="19"/>
      <c r="D89" s="117"/>
      <c r="E89" s="221"/>
      <c r="F89" s="220"/>
      <c r="G89" s="20"/>
      <c r="H89" s="18"/>
      <c r="I89" s="190"/>
      <c r="J89" s="190"/>
    </row>
    <row r="90" spans="1:10" ht="12.75" customHeight="1" x14ac:dyDescent="0.2">
      <c r="A90" s="112" t="s">
        <v>685</v>
      </c>
      <c r="B90" s="64" t="s">
        <v>682</v>
      </c>
      <c r="C90" s="19" t="s">
        <v>2219</v>
      </c>
      <c r="D90" s="116" t="s">
        <v>2525</v>
      </c>
      <c r="E90" s="266">
        <f>VLOOKUP(D90,ФОТ!$B$3:$C$105,2,FALSE)</f>
        <v>131.12</v>
      </c>
      <c r="F90" s="220">
        <v>12.4</v>
      </c>
      <c r="G90" s="20">
        <f>ROUND(E90*F90,2)</f>
        <v>1625.89</v>
      </c>
      <c r="H90" s="18">
        <f>ROUND(G90*ФОТ!$D$3,2)</f>
        <v>4331.37</v>
      </c>
      <c r="I90" s="190">
        <f>ROUND(H90*ФОТ!$E$3,1)</f>
        <v>6280.5</v>
      </c>
      <c r="J90" s="190"/>
    </row>
    <row r="91" spans="1:10" ht="12.75" customHeight="1" x14ac:dyDescent="0.2">
      <c r="A91" s="112"/>
      <c r="B91" s="64" t="s">
        <v>686</v>
      </c>
      <c r="C91" s="19"/>
      <c r="D91" s="116" t="s">
        <v>2526</v>
      </c>
      <c r="E91" s="266">
        <f>VLOOKUP(D91,ФОТ!$B$3:$C$105,2,FALSE)</f>
        <v>144.41</v>
      </c>
      <c r="F91" s="220">
        <v>6.2</v>
      </c>
      <c r="G91" s="20">
        <f>ROUND(E91*F91,2)</f>
        <v>895.34</v>
      </c>
      <c r="H91" s="18">
        <f>ROUND(G91*ФОТ!$D$3,2)</f>
        <v>2385.19</v>
      </c>
      <c r="I91" s="190">
        <f>ROUND(H91*ФОТ!$E$3,1)</f>
        <v>3458.5</v>
      </c>
      <c r="J91" s="190"/>
    </row>
    <row r="92" spans="1:10" ht="12.75" customHeight="1" x14ac:dyDescent="0.25">
      <c r="A92" s="112"/>
      <c r="C92" s="19"/>
      <c r="D92" s="116"/>
      <c r="E92" s="266"/>
      <c r="F92" s="220"/>
      <c r="G92" s="20"/>
      <c r="H92" s="18"/>
      <c r="I92" s="242">
        <f>I90+I91</f>
        <v>9739</v>
      </c>
      <c r="J92" s="242">
        <f>J90+J91</f>
        <v>0</v>
      </c>
    </row>
    <row r="93" spans="1:10" ht="12.75" customHeight="1" x14ac:dyDescent="0.2">
      <c r="A93" s="112"/>
      <c r="B93" s="64" t="s">
        <v>687</v>
      </c>
      <c r="C93" s="19"/>
      <c r="D93" s="116"/>
      <c r="E93" s="221"/>
      <c r="F93" s="220"/>
      <c r="G93" s="20"/>
      <c r="H93" s="18"/>
      <c r="I93" s="190"/>
      <c r="J93" s="190"/>
    </row>
    <row r="94" spans="1:10" ht="17.25" customHeight="1" x14ac:dyDescent="0.2">
      <c r="A94" s="112"/>
      <c r="C94" s="19"/>
      <c r="D94" s="116"/>
      <c r="E94" s="221"/>
      <c r="F94" s="220"/>
      <c r="G94" s="20"/>
      <c r="H94" s="18"/>
      <c r="I94" s="190"/>
      <c r="J94" s="190"/>
    </row>
    <row r="95" spans="1:10" ht="12.75" customHeight="1" x14ac:dyDescent="0.2">
      <c r="A95" s="112" t="s">
        <v>688</v>
      </c>
      <c r="B95" s="108" t="s">
        <v>689</v>
      </c>
      <c r="C95" s="19" t="s">
        <v>3514</v>
      </c>
      <c r="D95" s="116" t="s">
        <v>2525</v>
      </c>
      <c r="E95" s="266">
        <f>VLOOKUP(D95,ФОТ!$B$3:$C$105,2,FALSE)</f>
        <v>131.12</v>
      </c>
      <c r="F95" s="220">
        <v>2.5</v>
      </c>
      <c r="G95" s="20">
        <f>ROUND(E95*F95,2)</f>
        <v>327.8</v>
      </c>
      <c r="H95" s="18">
        <f>ROUND(G95*ФОТ!$D$3,2)</f>
        <v>873.26</v>
      </c>
      <c r="I95" s="190">
        <f>ROUND(H95*ФОТ!$E$3,1)</f>
        <v>1266.2</v>
      </c>
      <c r="J95" s="190"/>
    </row>
    <row r="96" spans="1:10" ht="12" customHeight="1" x14ac:dyDescent="0.2">
      <c r="A96" s="112"/>
      <c r="B96" s="108" t="s">
        <v>1887</v>
      </c>
      <c r="C96" s="19"/>
      <c r="D96" s="116"/>
      <c r="E96" s="221"/>
      <c r="F96" s="220"/>
      <c r="G96" s="20"/>
      <c r="H96" s="18"/>
      <c r="I96" s="190"/>
      <c r="J96" s="190"/>
    </row>
    <row r="97" spans="1:10" ht="24" customHeight="1" x14ac:dyDescent="0.2">
      <c r="A97" s="112" t="s">
        <v>690</v>
      </c>
      <c r="B97" s="108" t="s">
        <v>691</v>
      </c>
      <c r="C97" s="19" t="s">
        <v>3504</v>
      </c>
      <c r="D97" s="116" t="s">
        <v>2525</v>
      </c>
      <c r="E97" s="266">
        <f>VLOOKUP(D97,ФОТ!$B$3:$C$105,2,FALSE)</f>
        <v>131.12</v>
      </c>
      <c r="F97" s="133">
        <v>0.72</v>
      </c>
      <c r="G97" s="20">
        <f>ROUND(E97*F97,2)</f>
        <v>94.41</v>
      </c>
      <c r="H97" s="18">
        <f>ROUND(G97*ФОТ!$D$3,2)</f>
        <v>251.51</v>
      </c>
      <c r="I97" s="190">
        <f>ROUND(H97*ФОТ!$E$3,1)</f>
        <v>364.7</v>
      </c>
      <c r="J97" s="190"/>
    </row>
    <row r="98" spans="1:10" x14ac:dyDescent="0.2">
      <c r="A98" s="112"/>
      <c r="B98" s="108" t="s">
        <v>692</v>
      </c>
      <c r="C98" s="19"/>
      <c r="D98" s="19"/>
      <c r="E98" s="221"/>
      <c r="F98" s="133"/>
      <c r="G98" s="20"/>
      <c r="H98" s="18"/>
      <c r="I98" s="190"/>
      <c r="J98" s="190"/>
    </row>
    <row r="99" spans="1:10" x14ac:dyDescent="0.2">
      <c r="A99" s="112"/>
      <c r="B99" s="108"/>
      <c r="C99" s="19"/>
      <c r="D99" s="19"/>
      <c r="E99" s="221"/>
      <c r="F99" s="133"/>
      <c r="G99" s="20"/>
      <c r="H99" s="18"/>
      <c r="I99" s="190"/>
      <c r="J99" s="211"/>
    </row>
    <row r="100" spans="1:10" ht="18" customHeight="1" x14ac:dyDescent="0.2">
      <c r="A100" s="112" t="s">
        <v>693</v>
      </c>
      <c r="B100" s="108" t="s">
        <v>694</v>
      </c>
      <c r="C100" s="19" t="s">
        <v>1639</v>
      </c>
      <c r="D100" s="116" t="s">
        <v>2525</v>
      </c>
      <c r="E100" s="266">
        <f>VLOOKUP(D100,ФОТ!$B$3:$C$105,2,FALSE)</f>
        <v>131.12</v>
      </c>
      <c r="F100" s="133">
        <v>3.7</v>
      </c>
      <c r="G100" s="20">
        <f>ROUND(E100*F100,2)</f>
        <v>485.14</v>
      </c>
      <c r="H100" s="18">
        <f>ROUND(G100*ФОТ!$D$3,2)</f>
        <v>1292.4100000000001</v>
      </c>
      <c r="I100" s="190">
        <f>ROUND(H100*ФОТ!$E$3,1)</f>
        <v>1874</v>
      </c>
      <c r="J100" s="211"/>
    </row>
    <row r="101" spans="1:10" ht="12.75" customHeight="1" x14ac:dyDescent="0.2">
      <c r="A101" s="112"/>
      <c r="B101" s="113" t="s">
        <v>695</v>
      </c>
      <c r="C101" s="19"/>
      <c r="D101" s="19"/>
      <c r="E101" s="221"/>
      <c r="F101" s="133"/>
      <c r="G101" s="20"/>
      <c r="H101" s="18"/>
      <c r="I101" s="190"/>
      <c r="J101" s="211"/>
    </row>
    <row r="102" spans="1:10" ht="12.75" customHeight="1" x14ac:dyDescent="0.2">
      <c r="A102" s="112"/>
      <c r="B102" s="113" t="s">
        <v>696</v>
      </c>
      <c r="C102" s="19"/>
      <c r="D102" s="19"/>
      <c r="E102" s="221"/>
      <c r="F102" s="133"/>
      <c r="G102" s="20"/>
      <c r="H102" s="18"/>
      <c r="I102" s="190"/>
      <c r="J102" s="211"/>
    </row>
    <row r="103" spans="1:10" ht="12.75" customHeight="1" x14ac:dyDescent="0.2">
      <c r="A103" s="112"/>
      <c r="B103" s="118"/>
      <c r="C103" s="19"/>
      <c r="D103" s="19"/>
      <c r="E103" s="221"/>
      <c r="F103" s="133"/>
      <c r="G103" s="20"/>
      <c r="H103" s="18"/>
      <c r="I103" s="190"/>
      <c r="J103" s="211"/>
    </row>
    <row r="104" spans="1:10" ht="23.25" customHeight="1" x14ac:dyDescent="0.2">
      <c r="A104" s="112" t="s">
        <v>697</v>
      </c>
      <c r="B104" s="108" t="s">
        <v>1320</v>
      </c>
      <c r="C104" s="19" t="s">
        <v>1639</v>
      </c>
      <c r="D104" s="116" t="s">
        <v>2525</v>
      </c>
      <c r="E104" s="266">
        <f>VLOOKUP(D104,ФОТ!$B$3:$C$105,2,FALSE)</f>
        <v>131.12</v>
      </c>
      <c r="F104" s="133">
        <v>1.4</v>
      </c>
      <c r="G104" s="20">
        <f>ROUND(E104*F104,2)</f>
        <v>183.57</v>
      </c>
      <c r="H104" s="18">
        <f>ROUND(G104*ФОТ!$D$3,2)</f>
        <v>489.03</v>
      </c>
      <c r="I104" s="190">
        <f>ROUND(H104*ФОТ!$E$3,1)</f>
        <v>709.1</v>
      </c>
      <c r="J104" s="190">
        <f>ROUND(H104*ФОТ!$F$3,1)</f>
        <v>635.70000000000005</v>
      </c>
    </row>
    <row r="105" spans="1:10" ht="12.75" customHeight="1" x14ac:dyDescent="0.2">
      <c r="A105" s="112"/>
      <c r="B105" s="108" t="s">
        <v>30</v>
      </c>
      <c r="C105" s="19"/>
      <c r="D105" s="19"/>
      <c r="E105" s="221"/>
      <c r="F105" s="133"/>
      <c r="G105" s="20"/>
      <c r="H105" s="18"/>
      <c r="I105" s="190"/>
      <c r="J105" s="211"/>
    </row>
    <row r="106" spans="1:10" ht="12.75" customHeight="1" x14ac:dyDescent="0.2">
      <c r="A106" s="112"/>
      <c r="B106" s="108" t="s">
        <v>31</v>
      </c>
      <c r="C106" s="19"/>
      <c r="D106" s="19"/>
      <c r="E106" s="221"/>
      <c r="F106" s="133"/>
      <c r="G106" s="20"/>
      <c r="H106" s="18"/>
      <c r="I106" s="190"/>
      <c r="J106" s="211"/>
    </row>
    <row r="107" spans="1:10" ht="12.75" customHeight="1" x14ac:dyDescent="0.2">
      <c r="A107" s="112"/>
      <c r="B107" s="108"/>
      <c r="C107" s="19"/>
      <c r="D107" s="19"/>
      <c r="E107" s="221"/>
      <c r="F107" s="133"/>
      <c r="G107" s="20"/>
      <c r="H107" s="18"/>
      <c r="I107" s="190"/>
      <c r="J107" s="211"/>
    </row>
    <row r="108" spans="1:10" ht="12.75" customHeight="1" x14ac:dyDescent="0.2">
      <c r="A108" s="112" t="s">
        <v>32</v>
      </c>
      <c r="B108" s="108" t="s">
        <v>33</v>
      </c>
      <c r="C108" s="19" t="s">
        <v>2219</v>
      </c>
      <c r="D108" s="116" t="s">
        <v>2525</v>
      </c>
      <c r="E108" s="266">
        <f>VLOOKUP(D108,ФОТ!$B$3:$C$105,2,FALSE)</f>
        <v>131.12</v>
      </c>
      <c r="F108" s="133">
        <v>1</v>
      </c>
      <c r="G108" s="20">
        <f>ROUND(E108*F108,2)</f>
        <v>131.12</v>
      </c>
      <c r="H108" s="18">
        <f>ROUND(G108*ФОТ!$D$3,2)</f>
        <v>349.3</v>
      </c>
      <c r="I108" s="190">
        <f>ROUND(H108*ФОТ!$E$3,1)</f>
        <v>506.5</v>
      </c>
      <c r="J108" s="190">
        <f>ROUND(H108*ФОТ!$F$3,1)</f>
        <v>454.1</v>
      </c>
    </row>
    <row r="109" spans="1:10" x14ac:dyDescent="0.2">
      <c r="A109" s="112"/>
      <c r="B109" s="108" t="s">
        <v>2967</v>
      </c>
      <c r="C109" s="19"/>
      <c r="D109" s="19"/>
      <c r="E109" s="221"/>
      <c r="F109" s="133"/>
      <c r="G109" s="20"/>
      <c r="H109" s="18"/>
      <c r="I109" s="190"/>
      <c r="J109" s="211"/>
    </row>
    <row r="110" spans="1:10" x14ac:dyDescent="0.2">
      <c r="A110" s="112"/>
      <c r="B110" s="108" t="s">
        <v>2968</v>
      </c>
      <c r="C110" s="19"/>
      <c r="D110" s="19"/>
      <c r="E110" s="221"/>
      <c r="F110" s="133"/>
      <c r="G110" s="20"/>
      <c r="H110" s="18"/>
      <c r="I110" s="190"/>
      <c r="J110" s="211"/>
    </row>
    <row r="111" spans="1:10" x14ac:dyDescent="0.2">
      <c r="A111" s="112"/>
      <c r="B111" s="108"/>
      <c r="C111" s="19"/>
      <c r="D111" s="19"/>
      <c r="E111" s="221"/>
      <c r="F111" s="133"/>
      <c r="G111" s="20"/>
      <c r="H111" s="18"/>
      <c r="I111" s="190"/>
      <c r="J111" s="211"/>
    </row>
    <row r="112" spans="1:10" ht="12.75" customHeight="1" x14ac:dyDescent="0.2">
      <c r="A112" s="112" t="s">
        <v>2969</v>
      </c>
      <c r="B112" s="119" t="s">
        <v>3018</v>
      </c>
      <c r="C112" s="19" t="s">
        <v>2219</v>
      </c>
      <c r="D112" s="116" t="s">
        <v>2525</v>
      </c>
      <c r="E112" s="266">
        <f>VLOOKUP(D112,ФОТ!$B$3:$C$105,2,FALSE)</f>
        <v>131.12</v>
      </c>
      <c r="F112" s="220">
        <v>1.44</v>
      </c>
      <c r="G112" s="20">
        <f>ROUND(E112*F112,2)</f>
        <v>188.81</v>
      </c>
      <c r="H112" s="18">
        <f>ROUND(G112*ФОТ!$D$3,2)</f>
        <v>502.99</v>
      </c>
      <c r="I112" s="190">
        <f>ROUND(H112*ФОТ!$E$3,1)</f>
        <v>729.3</v>
      </c>
      <c r="J112" s="190">
        <f>ROUND(H112*ФОТ!$F$3,1)</f>
        <v>653.9</v>
      </c>
    </row>
    <row r="113" spans="1:10" x14ac:dyDescent="0.2">
      <c r="A113" s="112"/>
      <c r="B113" s="119" t="s">
        <v>3019</v>
      </c>
      <c r="C113" s="19"/>
      <c r="D113" s="120"/>
      <c r="E113" s="221"/>
      <c r="F113" s="262"/>
      <c r="G113" s="121"/>
      <c r="H113" s="107"/>
      <c r="I113" s="268"/>
      <c r="J113" s="269"/>
    </row>
    <row r="114" spans="1:10" x14ac:dyDescent="0.2">
      <c r="A114" s="112"/>
      <c r="B114" s="122" t="s">
        <v>3020</v>
      </c>
      <c r="C114" s="19"/>
      <c r="D114" s="120"/>
      <c r="E114" s="221"/>
      <c r="F114" s="262"/>
      <c r="G114" s="19"/>
      <c r="H114" s="123"/>
      <c r="I114" s="189"/>
      <c r="J114" s="269"/>
    </row>
    <row r="115" spans="1:10" x14ac:dyDescent="0.2">
      <c r="A115" s="112"/>
      <c r="B115" s="122" t="s">
        <v>3021</v>
      </c>
      <c r="C115" s="19"/>
      <c r="D115" s="120"/>
      <c r="E115" s="221"/>
      <c r="F115" s="133"/>
      <c r="G115" s="19"/>
      <c r="H115" s="123"/>
      <c r="I115" s="189"/>
      <c r="J115" s="269"/>
    </row>
    <row r="116" spans="1:10" x14ac:dyDescent="0.2">
      <c r="A116" s="112"/>
      <c r="B116" s="122" t="s">
        <v>1352</v>
      </c>
      <c r="C116" s="19"/>
      <c r="D116" s="120"/>
      <c r="E116" s="221"/>
      <c r="F116" s="133"/>
      <c r="G116" s="19"/>
      <c r="H116" s="123"/>
      <c r="I116" s="189"/>
      <c r="J116" s="269"/>
    </row>
    <row r="117" spans="1:10" x14ac:dyDescent="0.2">
      <c r="A117" s="112"/>
      <c r="B117" s="122"/>
      <c r="C117" s="19"/>
      <c r="D117" s="120"/>
      <c r="E117" s="221"/>
      <c r="F117" s="133"/>
      <c r="G117" s="19"/>
      <c r="H117" s="123"/>
      <c r="I117" s="189"/>
      <c r="J117" s="269"/>
    </row>
    <row r="118" spans="1:10" x14ac:dyDescent="0.2">
      <c r="A118" s="112" t="s">
        <v>1353</v>
      </c>
      <c r="B118" s="122" t="s">
        <v>1354</v>
      </c>
      <c r="C118" s="19" t="s">
        <v>2219</v>
      </c>
      <c r="D118" s="116" t="s">
        <v>2525</v>
      </c>
      <c r="E118" s="266">
        <f>VLOOKUP(D118,ФОТ!$B$3:$C$105,2,FALSE)</f>
        <v>131.12</v>
      </c>
      <c r="F118" s="133">
        <v>3.6</v>
      </c>
      <c r="G118" s="20">
        <f>ROUND(E118*F118,2)</f>
        <v>472.03</v>
      </c>
      <c r="H118" s="18">
        <f>ROUND(G118*ФОТ!$D$3,2)</f>
        <v>1257.49</v>
      </c>
      <c r="I118" s="190">
        <f>ROUND(H118*ФОТ!$E$3,1)</f>
        <v>1823.4</v>
      </c>
      <c r="J118" s="190">
        <f>ROUND(H118*ФОТ!$F$3,1)</f>
        <v>1634.7</v>
      </c>
    </row>
    <row r="119" spans="1:10" x14ac:dyDescent="0.2">
      <c r="A119" s="112"/>
      <c r="B119" s="124" t="s">
        <v>1355</v>
      </c>
      <c r="C119" s="19"/>
      <c r="D119" s="120"/>
      <c r="E119" s="221"/>
      <c r="F119" s="133"/>
      <c r="G119" s="19"/>
      <c r="H119" s="123"/>
      <c r="I119" s="189"/>
      <c r="J119" s="269"/>
    </row>
    <row r="120" spans="1:10" x14ac:dyDescent="0.2">
      <c r="A120" s="112"/>
      <c r="B120" s="122" t="s">
        <v>1356</v>
      </c>
      <c r="C120" s="19"/>
      <c r="D120" s="120"/>
      <c r="E120" s="221"/>
      <c r="F120" s="133"/>
      <c r="G120" s="19"/>
      <c r="H120" s="123"/>
      <c r="I120" s="189"/>
      <c r="J120" s="269"/>
    </row>
    <row r="121" spans="1:10" x14ac:dyDescent="0.2">
      <c r="A121" s="112"/>
      <c r="B121" s="122"/>
      <c r="C121" s="19"/>
      <c r="D121" s="120"/>
      <c r="E121" s="221"/>
      <c r="F121" s="133"/>
      <c r="G121" s="19"/>
      <c r="H121" s="123"/>
      <c r="I121" s="189"/>
      <c r="J121" s="269"/>
    </row>
    <row r="122" spans="1:10" ht="12.75" customHeight="1" x14ac:dyDescent="0.2">
      <c r="A122" s="112" t="s">
        <v>1357</v>
      </c>
      <c r="B122" s="122" t="s">
        <v>1358</v>
      </c>
      <c r="C122" s="19" t="s">
        <v>2219</v>
      </c>
      <c r="D122" s="116" t="s">
        <v>2525</v>
      </c>
      <c r="E122" s="266">
        <f>VLOOKUP(D122,ФОТ!$B$3:$C$105,2,FALSE)</f>
        <v>131.12</v>
      </c>
      <c r="F122" s="133">
        <v>2.88</v>
      </c>
      <c r="G122" s="20">
        <f>ROUND(E122*F122,2)</f>
        <v>377.63</v>
      </c>
      <c r="H122" s="18">
        <f>ROUND(G122*ФОТ!$D$3,2)</f>
        <v>1006.01</v>
      </c>
      <c r="I122" s="190">
        <f>ROUND(H122*ФОТ!$E$3,1)</f>
        <v>1458.7</v>
      </c>
      <c r="J122" s="190">
        <f>ROUND(H122*ФОТ!$F$3,1)</f>
        <v>1307.8</v>
      </c>
    </row>
    <row r="123" spans="1:10" ht="12" customHeight="1" x14ac:dyDescent="0.2">
      <c r="A123" s="112"/>
      <c r="B123" s="122" t="s">
        <v>1359</v>
      </c>
      <c r="C123" s="19"/>
      <c r="D123" s="116"/>
      <c r="E123" s="221"/>
      <c r="F123" s="133"/>
      <c r="G123" s="20"/>
      <c r="H123" s="18"/>
      <c r="I123" s="190"/>
      <c r="J123" s="190"/>
    </row>
    <row r="124" spans="1:10" ht="12" customHeight="1" x14ac:dyDescent="0.2">
      <c r="A124" s="112"/>
      <c r="B124" s="122" t="s">
        <v>1360</v>
      </c>
      <c r="C124" s="19"/>
      <c r="D124" s="116"/>
      <c r="E124" s="221"/>
      <c r="F124" s="133"/>
      <c r="G124" s="20"/>
      <c r="H124" s="18"/>
      <c r="I124" s="190"/>
      <c r="J124" s="190"/>
    </row>
    <row r="125" spans="1:10" ht="12" customHeight="1" x14ac:dyDescent="0.2">
      <c r="A125" s="112"/>
      <c r="B125" s="122"/>
      <c r="C125" s="19"/>
      <c r="D125" s="116"/>
      <c r="E125" s="221"/>
      <c r="F125" s="133"/>
      <c r="G125" s="20"/>
      <c r="H125" s="18"/>
      <c r="I125" s="190"/>
      <c r="J125" s="190"/>
    </row>
    <row r="126" spans="1:10" ht="14.25" customHeight="1" x14ac:dyDescent="0.2">
      <c r="A126" s="112" t="s">
        <v>1361</v>
      </c>
      <c r="B126" s="122" t="s">
        <v>1362</v>
      </c>
      <c r="C126" s="19" t="s">
        <v>2219</v>
      </c>
      <c r="D126" s="116" t="s">
        <v>2525</v>
      </c>
      <c r="E126" s="266">
        <f>VLOOKUP(D126,ФОТ!$B$3:$C$105,2,FALSE)</f>
        <v>131.12</v>
      </c>
      <c r="F126" s="262">
        <v>4.32</v>
      </c>
      <c r="G126" s="20">
        <f>ROUND(E126*F126,2)</f>
        <v>566.44000000000005</v>
      </c>
      <c r="H126" s="18">
        <f>ROUND(G126*ФОТ!$D$3,2)</f>
        <v>1509</v>
      </c>
      <c r="I126" s="190">
        <f>ROUND(H126*ФОТ!$E$3,1)</f>
        <v>2188.1</v>
      </c>
      <c r="J126" s="190">
        <f>ROUND(H126*ФОТ!$F$3,1)</f>
        <v>1961.7</v>
      </c>
    </row>
    <row r="127" spans="1:10" ht="12.75" customHeight="1" x14ac:dyDescent="0.2">
      <c r="A127" s="112"/>
      <c r="B127" s="122" t="s">
        <v>1363</v>
      </c>
      <c r="C127" s="19"/>
      <c r="D127" s="116"/>
      <c r="E127" s="221"/>
      <c r="F127" s="262"/>
      <c r="G127" s="20"/>
      <c r="H127" s="18"/>
      <c r="I127" s="190"/>
      <c r="J127" s="190"/>
    </row>
    <row r="128" spans="1:10" ht="12.75" customHeight="1" x14ac:dyDescent="0.2">
      <c r="A128" s="112"/>
      <c r="B128" s="122" t="s">
        <v>1364</v>
      </c>
      <c r="C128" s="19"/>
      <c r="D128" s="116"/>
      <c r="E128" s="221"/>
      <c r="F128" s="262"/>
      <c r="G128" s="20"/>
      <c r="H128" s="18"/>
      <c r="I128" s="190"/>
      <c r="J128" s="190"/>
    </row>
    <row r="129" spans="1:10" ht="12.75" customHeight="1" x14ac:dyDescent="0.2">
      <c r="A129" s="112"/>
      <c r="B129" s="122"/>
      <c r="C129" s="19"/>
      <c r="D129" s="116"/>
      <c r="E129" s="221"/>
      <c r="F129" s="262"/>
      <c r="G129" s="20"/>
      <c r="H129" s="18"/>
      <c r="I129" s="190"/>
      <c r="J129" s="190"/>
    </row>
    <row r="130" spans="1:10" ht="12.75" customHeight="1" x14ac:dyDescent="0.2">
      <c r="A130" s="112" t="s">
        <v>1365</v>
      </c>
      <c r="B130" s="119" t="s">
        <v>1366</v>
      </c>
      <c r="C130" s="19" t="s">
        <v>2219</v>
      </c>
      <c r="D130" s="116" t="s">
        <v>2525</v>
      </c>
      <c r="E130" s="266">
        <f>VLOOKUP(D130,ФОТ!$B$3:$C$105,2,FALSE)</f>
        <v>131.12</v>
      </c>
      <c r="F130" s="262">
        <v>6.72</v>
      </c>
      <c r="G130" s="20">
        <f>ROUND(E130*F130,2)</f>
        <v>881.13</v>
      </c>
      <c r="H130" s="18">
        <f>ROUND(G130*ФОТ!$D$3,2)</f>
        <v>2347.33</v>
      </c>
      <c r="I130" s="190">
        <f>ROUND(H130*ФОТ!$E$3,1)</f>
        <v>3403.6</v>
      </c>
      <c r="J130" s="190">
        <f>ROUND(H130*ФОТ!$F$3,1)</f>
        <v>3051.5</v>
      </c>
    </row>
    <row r="131" spans="1:10" x14ac:dyDescent="0.2">
      <c r="A131" s="112"/>
      <c r="B131" s="122" t="s">
        <v>1367</v>
      </c>
      <c r="C131" s="19"/>
      <c r="D131" s="120"/>
      <c r="E131" s="221"/>
      <c r="F131" s="133"/>
      <c r="G131" s="121"/>
      <c r="H131" s="125"/>
      <c r="I131" s="268"/>
      <c r="J131" s="270"/>
    </row>
    <row r="132" spans="1:10" x14ac:dyDescent="0.2">
      <c r="A132" s="112"/>
      <c r="B132" s="119" t="s">
        <v>1368</v>
      </c>
      <c r="C132" s="19"/>
      <c r="D132" s="120"/>
      <c r="E132" s="221"/>
      <c r="F132" s="133"/>
      <c r="G132" s="121"/>
      <c r="H132" s="125"/>
      <c r="I132" s="268"/>
      <c r="J132" s="270"/>
    </row>
    <row r="133" spans="1:10" x14ac:dyDescent="0.2">
      <c r="A133" s="112"/>
      <c r="B133" s="119"/>
      <c r="C133" s="19"/>
      <c r="D133" s="120"/>
      <c r="E133" s="221"/>
      <c r="F133" s="133"/>
      <c r="G133" s="121"/>
      <c r="H133" s="125"/>
      <c r="I133" s="268"/>
      <c r="J133" s="270"/>
    </row>
    <row r="134" spans="1:10" ht="12.75" customHeight="1" x14ac:dyDescent="0.2">
      <c r="A134" s="112" t="s">
        <v>1369</v>
      </c>
      <c r="B134" s="119" t="s">
        <v>1370</v>
      </c>
      <c r="C134" s="19" t="s">
        <v>2219</v>
      </c>
      <c r="D134" s="116" t="s">
        <v>2525</v>
      </c>
      <c r="E134" s="266">
        <f>VLOOKUP(D134,ФОТ!$B$3:$C$105,2,FALSE)</f>
        <v>131.12</v>
      </c>
      <c r="F134" s="133">
        <v>2.4500000000000002</v>
      </c>
      <c r="G134" s="20">
        <f>ROUND(E134*F134,2)</f>
        <v>321.24</v>
      </c>
      <c r="H134" s="18">
        <f>ROUND(G134*ФОТ!$D$3,2)</f>
        <v>855.78</v>
      </c>
      <c r="I134" s="190">
        <f>ROUND(H134*ФОТ!$E$3,1)</f>
        <v>1240.9000000000001</v>
      </c>
      <c r="J134" s="190">
        <f>ROUND(H134*ФОТ!$F$3,1)</f>
        <v>1112.5</v>
      </c>
    </row>
    <row r="135" spans="1:10" x14ac:dyDescent="0.2">
      <c r="A135" s="112"/>
      <c r="B135" s="119" t="s">
        <v>1371</v>
      </c>
      <c r="C135" s="19"/>
      <c r="D135" s="116"/>
      <c r="E135" s="221"/>
      <c r="F135" s="133"/>
      <c r="G135" s="20"/>
      <c r="H135" s="18"/>
      <c r="I135" s="190"/>
      <c r="J135" s="190"/>
    </row>
    <row r="136" spans="1:10" x14ac:dyDescent="0.2">
      <c r="A136" s="112"/>
      <c r="B136" s="122" t="s">
        <v>1372</v>
      </c>
      <c r="C136" s="19"/>
      <c r="D136" s="120"/>
      <c r="E136" s="221"/>
      <c r="F136" s="133"/>
      <c r="G136" s="20"/>
      <c r="H136" s="18"/>
      <c r="I136" s="190"/>
      <c r="J136" s="190"/>
    </row>
    <row r="137" spans="1:10" x14ac:dyDescent="0.2">
      <c r="A137" s="112"/>
      <c r="B137" s="119" t="s">
        <v>1373</v>
      </c>
      <c r="C137" s="19"/>
      <c r="D137" s="120"/>
      <c r="E137" s="221"/>
      <c r="F137" s="133"/>
      <c r="G137" s="20"/>
      <c r="H137" s="18"/>
      <c r="I137" s="190"/>
      <c r="J137" s="190"/>
    </row>
    <row r="138" spans="1:10" x14ac:dyDescent="0.2">
      <c r="A138" s="112"/>
      <c r="B138" s="119"/>
      <c r="C138" s="19"/>
      <c r="D138" s="120"/>
      <c r="E138" s="221"/>
      <c r="F138" s="133"/>
      <c r="G138" s="20"/>
      <c r="H138" s="18"/>
      <c r="I138" s="190"/>
      <c r="J138" s="190"/>
    </row>
    <row r="139" spans="1:10" x14ac:dyDescent="0.2">
      <c r="A139" s="112" t="s">
        <v>1374</v>
      </c>
      <c r="B139" s="119" t="s">
        <v>1375</v>
      </c>
      <c r="C139" s="19" t="s">
        <v>2219</v>
      </c>
      <c r="D139" s="116" t="s">
        <v>2525</v>
      </c>
      <c r="E139" s="266">
        <f>VLOOKUP(D139,ФОТ!$B$3:$C$105,2,FALSE)</f>
        <v>131.12</v>
      </c>
      <c r="F139" s="133">
        <v>4</v>
      </c>
      <c r="G139" s="20">
        <f>ROUND(E139*F139,2)</f>
        <v>524.48</v>
      </c>
      <c r="H139" s="18">
        <f>ROUND(G139*ФОТ!$D$3,2)</f>
        <v>1397.21</v>
      </c>
      <c r="I139" s="190">
        <f>ROUND(H139*ФОТ!$E$3,1)</f>
        <v>2026</v>
      </c>
      <c r="J139" s="190">
        <f>ROUND(H139*ФОТ!$F$3,1)</f>
        <v>1816.4</v>
      </c>
    </row>
    <row r="140" spans="1:10" x14ac:dyDescent="0.2">
      <c r="A140" s="112"/>
      <c r="B140" s="119"/>
      <c r="C140" s="19"/>
      <c r="D140" s="126"/>
      <c r="E140" s="221"/>
      <c r="F140" s="133"/>
      <c r="G140" s="121"/>
      <c r="H140" s="125"/>
      <c r="I140" s="268"/>
      <c r="J140" s="270"/>
    </row>
    <row r="141" spans="1:10" ht="12.75" customHeight="1" x14ac:dyDescent="0.2">
      <c r="A141" s="112" t="s">
        <v>1376</v>
      </c>
      <c r="B141" s="119" t="s">
        <v>1370</v>
      </c>
      <c r="C141" s="19" t="s">
        <v>2219</v>
      </c>
      <c r="D141" s="116" t="s">
        <v>2525</v>
      </c>
      <c r="E141" s="266">
        <f>VLOOKUP(D141,ФОТ!$B$3:$C$105,2,FALSE)</f>
        <v>131.12</v>
      </c>
      <c r="F141" s="133">
        <v>5.04</v>
      </c>
      <c r="G141" s="20">
        <f>ROUND(E141*F141,2)</f>
        <v>660.84</v>
      </c>
      <c r="H141" s="18">
        <f>ROUND(G141*ФОТ!$D$3,2)</f>
        <v>1760.48</v>
      </c>
      <c r="I141" s="190">
        <f>ROUND(H141*ФОТ!$E$3,1)</f>
        <v>2552.6999999999998</v>
      </c>
      <c r="J141" s="190">
        <f>ROUND(H141*ФОТ!$F$3,1)</f>
        <v>2288.6</v>
      </c>
    </row>
    <row r="142" spans="1:10" ht="12" customHeight="1" x14ac:dyDescent="0.2">
      <c r="A142" s="112"/>
      <c r="B142" s="119" t="s">
        <v>1377</v>
      </c>
      <c r="C142" s="19"/>
      <c r="D142" s="116"/>
      <c r="E142" s="221"/>
      <c r="F142" s="133"/>
      <c r="G142" s="20"/>
      <c r="H142" s="18"/>
      <c r="I142" s="190"/>
      <c r="J142" s="190"/>
    </row>
    <row r="143" spans="1:10" ht="12" customHeight="1" x14ac:dyDescent="0.2">
      <c r="A143" s="112"/>
      <c r="B143" s="119" t="s">
        <v>83</v>
      </c>
      <c r="C143" s="19"/>
      <c r="D143" s="126"/>
      <c r="E143" s="221"/>
      <c r="F143" s="133"/>
      <c r="G143" s="20"/>
      <c r="H143" s="18"/>
      <c r="I143" s="190"/>
      <c r="J143" s="211"/>
    </row>
    <row r="144" spans="1:10" ht="12" customHeight="1" x14ac:dyDescent="0.2">
      <c r="A144" s="112"/>
      <c r="B144" s="119" t="s">
        <v>84</v>
      </c>
      <c r="C144" s="19"/>
      <c r="D144" s="126"/>
      <c r="E144" s="221"/>
      <c r="F144" s="133"/>
      <c r="G144" s="20"/>
      <c r="H144" s="18"/>
      <c r="I144" s="190"/>
      <c r="J144" s="211"/>
    </row>
    <row r="145" spans="1:10" ht="12.75" customHeight="1" x14ac:dyDescent="0.2">
      <c r="A145" s="112"/>
      <c r="B145" s="119"/>
      <c r="C145" s="19"/>
      <c r="D145" s="126"/>
      <c r="E145" s="221"/>
      <c r="F145" s="133"/>
      <c r="G145" s="121"/>
      <c r="H145" s="125"/>
      <c r="I145" s="268"/>
      <c r="J145" s="270"/>
    </row>
    <row r="146" spans="1:10" ht="26.25" customHeight="1" x14ac:dyDescent="0.2">
      <c r="A146" s="112" t="s">
        <v>85</v>
      </c>
      <c r="B146" s="119" t="s">
        <v>86</v>
      </c>
      <c r="C146" s="19" t="s">
        <v>1639</v>
      </c>
      <c r="D146" s="116" t="s">
        <v>2525</v>
      </c>
      <c r="E146" s="266">
        <f>VLOOKUP(D146,ФОТ!$B$3:$C$105,2,FALSE)</f>
        <v>131.12</v>
      </c>
      <c r="F146" s="133">
        <v>8.5</v>
      </c>
      <c r="G146" s="20">
        <f>ROUND(E146*F146,2)</f>
        <v>1114.52</v>
      </c>
      <c r="H146" s="18">
        <f>ROUND(G146*ФОТ!$D$3,2)</f>
        <v>2969.08</v>
      </c>
      <c r="I146" s="190">
        <f>ROUND(H146*ФОТ!$E$3,1)</f>
        <v>4305.2</v>
      </c>
      <c r="J146" s="190">
        <f>ROUND(H146*ФОТ!$F$3,1)</f>
        <v>3859.8</v>
      </c>
    </row>
    <row r="147" spans="1:10" ht="13.5" customHeight="1" x14ac:dyDescent="0.2">
      <c r="A147" s="112"/>
      <c r="B147" s="122" t="s">
        <v>87</v>
      </c>
      <c r="C147" s="19"/>
      <c r="D147" s="116"/>
      <c r="E147" s="221"/>
      <c r="F147" s="133"/>
      <c r="G147" s="20"/>
      <c r="H147" s="18"/>
      <c r="I147" s="190"/>
      <c r="J147" s="190"/>
    </row>
    <row r="148" spans="1:10" ht="13.5" customHeight="1" x14ac:dyDescent="0.2">
      <c r="A148" s="112"/>
      <c r="B148" s="119" t="s">
        <v>88</v>
      </c>
      <c r="C148" s="19"/>
      <c r="D148" s="120"/>
      <c r="E148" s="221"/>
      <c r="F148" s="262"/>
      <c r="G148" s="121"/>
      <c r="H148" s="125"/>
      <c r="I148" s="268"/>
      <c r="J148" s="270"/>
    </row>
    <row r="149" spans="1:10" ht="12.75" customHeight="1" x14ac:dyDescent="0.2">
      <c r="A149" s="112"/>
      <c r="B149" s="119"/>
      <c r="C149" s="19"/>
      <c r="D149" s="120"/>
      <c r="E149" s="221"/>
      <c r="F149" s="133"/>
      <c r="G149" s="121"/>
      <c r="H149" s="125"/>
      <c r="I149" s="268"/>
      <c r="J149" s="270"/>
    </row>
    <row r="150" spans="1:10" ht="12.75" customHeight="1" x14ac:dyDescent="0.2">
      <c r="A150" s="112" t="s">
        <v>89</v>
      </c>
      <c r="B150" s="119" t="s">
        <v>1370</v>
      </c>
      <c r="C150" s="19" t="s">
        <v>2219</v>
      </c>
      <c r="D150" s="116" t="s">
        <v>2525</v>
      </c>
      <c r="E150" s="266">
        <f>VLOOKUP(D150,ФОТ!$B$3:$C$105,2,FALSE)</f>
        <v>131.12</v>
      </c>
      <c r="F150" s="133">
        <v>4.5999999999999996</v>
      </c>
      <c r="G150" s="20">
        <f>ROUND(E150*F150,2)</f>
        <v>603.15</v>
      </c>
      <c r="H150" s="18">
        <f>ROUND(G150*ФОТ!$D$3,2)</f>
        <v>1606.79</v>
      </c>
      <c r="I150" s="190">
        <f>ROUND(H150*ФОТ!$E$3,1)</f>
        <v>2329.8000000000002</v>
      </c>
      <c r="J150" s="190">
        <f>ROUND(H150*ФОТ!$F$3,1)</f>
        <v>2088.8000000000002</v>
      </c>
    </row>
    <row r="151" spans="1:10" ht="13.5" customHeight="1" x14ac:dyDescent="0.2">
      <c r="A151" s="112"/>
      <c r="B151" s="119" t="s">
        <v>90</v>
      </c>
      <c r="C151" s="19"/>
      <c r="D151" s="116"/>
      <c r="E151" s="221"/>
      <c r="F151" s="133"/>
      <c r="G151" s="20"/>
      <c r="H151" s="18"/>
      <c r="I151" s="190"/>
      <c r="J151" s="190"/>
    </row>
    <row r="152" spans="1:10" ht="13.5" customHeight="1" x14ac:dyDescent="0.2">
      <c r="A152" s="112"/>
      <c r="B152" s="119" t="s">
        <v>91</v>
      </c>
      <c r="C152" s="19"/>
      <c r="D152" s="120"/>
      <c r="E152" s="221"/>
      <c r="F152" s="133"/>
      <c r="G152" s="121"/>
      <c r="H152" s="125"/>
      <c r="I152" s="268"/>
      <c r="J152" s="270"/>
    </row>
    <row r="153" spans="1:10" ht="13.5" customHeight="1" x14ac:dyDescent="0.2">
      <c r="A153" s="112"/>
      <c r="B153" s="119" t="s">
        <v>92</v>
      </c>
      <c r="C153" s="19"/>
      <c r="D153" s="120"/>
      <c r="E153" s="221"/>
      <c r="F153" s="133"/>
      <c r="G153" s="121"/>
      <c r="H153" s="125"/>
      <c r="I153" s="268"/>
      <c r="J153" s="270"/>
    </row>
    <row r="154" spans="1:10" ht="12.75" customHeight="1" x14ac:dyDescent="0.2">
      <c r="A154" s="112"/>
      <c r="B154" s="119"/>
      <c r="C154" s="19"/>
      <c r="D154" s="120"/>
      <c r="E154" s="221"/>
      <c r="F154" s="133"/>
      <c r="G154" s="121"/>
      <c r="H154" s="125"/>
      <c r="I154" s="268"/>
      <c r="J154" s="270"/>
    </row>
    <row r="155" spans="1:10" ht="12.75" customHeight="1" x14ac:dyDescent="0.2">
      <c r="A155" s="112" t="s">
        <v>93</v>
      </c>
      <c r="B155" s="119" t="s">
        <v>1370</v>
      </c>
      <c r="C155" s="19" t="s">
        <v>2219</v>
      </c>
      <c r="D155" s="116" t="s">
        <v>2525</v>
      </c>
      <c r="E155" s="266">
        <f>VLOOKUP(D155,ФОТ!$B$3:$C$105,2,FALSE)</f>
        <v>131.12</v>
      </c>
      <c r="F155" s="262">
        <v>7.92</v>
      </c>
      <c r="G155" s="20">
        <f>ROUND(E155*F155,2)</f>
        <v>1038.47</v>
      </c>
      <c r="H155" s="18">
        <f>ROUND(G155*ФОТ!$D$3,2)</f>
        <v>2766.48</v>
      </c>
      <c r="I155" s="190">
        <f>ROUND(H155*ФОТ!$E$3,1)</f>
        <v>4011.4</v>
      </c>
      <c r="J155" s="190">
        <f>ROUND(H155*ФОТ!$F$3,1)</f>
        <v>3596.4</v>
      </c>
    </row>
    <row r="156" spans="1:10" ht="13.5" customHeight="1" x14ac:dyDescent="0.2">
      <c r="A156" s="112"/>
      <c r="B156" s="119" t="s">
        <v>90</v>
      </c>
      <c r="C156" s="19"/>
      <c r="D156" s="116"/>
      <c r="E156" s="221"/>
      <c r="F156" s="262"/>
      <c r="G156" s="20"/>
      <c r="H156" s="18"/>
      <c r="I156" s="190"/>
      <c r="J156" s="190"/>
    </row>
    <row r="157" spans="1:10" ht="13.5" customHeight="1" x14ac:dyDescent="0.2">
      <c r="A157" s="112"/>
      <c r="B157" s="119" t="s">
        <v>94</v>
      </c>
      <c r="C157" s="19"/>
      <c r="D157" s="120"/>
      <c r="E157" s="221"/>
      <c r="F157" s="133"/>
      <c r="G157" s="20"/>
      <c r="H157" s="18"/>
      <c r="I157" s="190"/>
      <c r="J157" s="190"/>
    </row>
    <row r="158" spans="1:10" ht="13.5" customHeight="1" x14ac:dyDescent="0.2">
      <c r="A158" s="112"/>
      <c r="B158" s="119" t="s">
        <v>3763</v>
      </c>
      <c r="C158" s="19"/>
      <c r="D158" s="120"/>
      <c r="E158" s="221"/>
      <c r="F158" s="133"/>
      <c r="G158" s="20"/>
      <c r="H158" s="18"/>
      <c r="I158" s="190"/>
      <c r="J158" s="190"/>
    </row>
    <row r="159" spans="1:10" x14ac:dyDescent="0.2">
      <c r="A159" s="112"/>
      <c r="B159" s="119"/>
      <c r="C159" s="19"/>
      <c r="D159" s="120"/>
      <c r="E159" s="221"/>
      <c r="F159" s="133"/>
      <c r="G159" s="20"/>
      <c r="H159" s="18"/>
      <c r="I159" s="190"/>
      <c r="J159" s="190"/>
    </row>
    <row r="160" spans="1:10" ht="12.75" customHeight="1" x14ac:dyDescent="0.2">
      <c r="A160" s="112" t="s">
        <v>3764</v>
      </c>
      <c r="B160" s="119" t="s">
        <v>3765</v>
      </c>
      <c r="C160" s="19" t="s">
        <v>2219</v>
      </c>
      <c r="D160" s="116" t="s">
        <v>2525</v>
      </c>
      <c r="E160" s="266">
        <f>VLOOKUP(D160,ФОТ!$B$3:$C$105,2,FALSE)</f>
        <v>131.12</v>
      </c>
      <c r="F160" s="133">
        <v>9.6999999999999993</v>
      </c>
      <c r="G160" s="20">
        <f>ROUND(E160*F160,2)</f>
        <v>1271.8599999999999</v>
      </c>
      <c r="H160" s="18">
        <f>ROUND(G160*ФОТ!$D$3,2)</f>
        <v>3388.24</v>
      </c>
      <c r="I160" s="190">
        <f>ROUND(H160*ФОТ!$E$3,1)</f>
        <v>4912.8999999999996</v>
      </c>
      <c r="J160" s="190">
        <f>ROUND(H160*ФОТ!$F$3,1)</f>
        <v>4404.7</v>
      </c>
    </row>
    <row r="161" spans="1:10" ht="13.5" customHeight="1" x14ac:dyDescent="0.2">
      <c r="A161" s="112"/>
      <c r="B161" s="119" t="s">
        <v>3719</v>
      </c>
      <c r="C161" s="19"/>
      <c r="D161" s="126"/>
      <c r="E161" s="221"/>
      <c r="F161" s="133"/>
      <c r="G161" s="121"/>
      <c r="H161" s="125"/>
      <c r="I161" s="268"/>
      <c r="J161" s="270"/>
    </row>
    <row r="162" spans="1:10" ht="13.5" customHeight="1" x14ac:dyDescent="0.2">
      <c r="A162" s="112"/>
      <c r="B162" s="122" t="s">
        <v>3720</v>
      </c>
      <c r="C162" s="19"/>
      <c r="D162" s="126"/>
      <c r="E162" s="221"/>
      <c r="F162" s="133"/>
      <c r="G162" s="121"/>
      <c r="H162" s="125"/>
      <c r="I162" s="268"/>
      <c r="J162" s="270"/>
    </row>
    <row r="163" spans="1:10" ht="13.5" customHeight="1" x14ac:dyDescent="0.2">
      <c r="A163" s="112"/>
      <c r="B163" s="119" t="s">
        <v>3721</v>
      </c>
      <c r="C163" s="19"/>
      <c r="D163" s="126"/>
      <c r="E163" s="221"/>
      <c r="F163" s="133"/>
      <c r="G163" s="121"/>
      <c r="H163" s="125"/>
      <c r="I163" s="268"/>
      <c r="J163" s="270"/>
    </row>
    <row r="164" spans="1:10" x14ac:dyDescent="0.2">
      <c r="A164" s="112"/>
      <c r="B164" s="119"/>
      <c r="C164" s="19"/>
      <c r="D164" s="126"/>
      <c r="E164" s="221"/>
      <c r="F164" s="133"/>
      <c r="G164" s="121"/>
      <c r="H164" s="125"/>
      <c r="I164" s="268"/>
      <c r="J164" s="270"/>
    </row>
    <row r="165" spans="1:10" x14ac:dyDescent="0.2">
      <c r="A165" s="112" t="s">
        <v>3722</v>
      </c>
      <c r="B165" s="119" t="s">
        <v>1979</v>
      </c>
      <c r="C165" s="19" t="s">
        <v>2219</v>
      </c>
      <c r="D165" s="116" t="s">
        <v>2525</v>
      </c>
      <c r="E165" s="266">
        <f>VLOOKUP(D165,ФОТ!$B$3:$C$105,2,FALSE)</f>
        <v>131.12</v>
      </c>
      <c r="F165" s="133">
        <v>15.8</v>
      </c>
      <c r="G165" s="20">
        <f>ROUND(E165*F165,2)</f>
        <v>2071.6999999999998</v>
      </c>
      <c r="H165" s="18">
        <f>ROUND(G165*ФОТ!$D$3,2)</f>
        <v>5519.01</v>
      </c>
      <c r="I165" s="190">
        <f>ROUND(H165*ФОТ!$E$3,1)</f>
        <v>8002.6</v>
      </c>
      <c r="J165" s="190">
        <f>ROUND(H165*ФОТ!$F$3,1)</f>
        <v>7174.7</v>
      </c>
    </row>
    <row r="166" spans="1:10" ht="13.5" customHeight="1" x14ac:dyDescent="0.2">
      <c r="A166" s="112"/>
      <c r="B166" s="119" t="s">
        <v>3719</v>
      </c>
      <c r="C166" s="19"/>
      <c r="D166" s="126"/>
      <c r="E166" s="221"/>
      <c r="F166" s="133"/>
      <c r="G166" s="121"/>
      <c r="H166" s="125"/>
      <c r="I166" s="268"/>
      <c r="J166" s="270"/>
    </row>
    <row r="167" spans="1:10" ht="13.5" customHeight="1" x14ac:dyDescent="0.2">
      <c r="A167" s="112"/>
      <c r="B167" s="122" t="s">
        <v>1980</v>
      </c>
      <c r="C167" s="19"/>
      <c r="D167" s="126"/>
      <c r="E167" s="221"/>
      <c r="F167" s="133"/>
      <c r="G167" s="121"/>
      <c r="H167" s="125"/>
      <c r="I167" s="268"/>
      <c r="J167" s="270"/>
    </row>
    <row r="168" spans="1:10" ht="13.5" customHeight="1" x14ac:dyDescent="0.2">
      <c r="A168" s="112"/>
      <c r="B168" s="119" t="s">
        <v>1368</v>
      </c>
      <c r="C168" s="19"/>
      <c r="D168" s="126"/>
      <c r="E168" s="221"/>
      <c r="F168" s="133"/>
      <c r="G168" s="121"/>
      <c r="H168" s="125"/>
      <c r="I168" s="268"/>
      <c r="J168" s="270"/>
    </row>
    <row r="169" spans="1:10" x14ac:dyDescent="0.2">
      <c r="A169" s="112"/>
      <c r="B169" s="119"/>
      <c r="C169" s="19"/>
      <c r="D169" s="126"/>
      <c r="E169" s="221"/>
      <c r="F169" s="133"/>
      <c r="G169" s="121"/>
      <c r="H169" s="125"/>
      <c r="I169" s="268"/>
      <c r="J169" s="270"/>
    </row>
    <row r="170" spans="1:10" ht="12.75" customHeight="1" x14ac:dyDescent="0.2">
      <c r="A170" s="112" t="s">
        <v>1981</v>
      </c>
      <c r="B170" s="119" t="s">
        <v>761</v>
      </c>
      <c r="C170" s="19" t="s">
        <v>762</v>
      </c>
      <c r="D170" s="116" t="s">
        <v>2525</v>
      </c>
      <c r="E170" s="266">
        <f>VLOOKUP(D170,ФОТ!$B$3:$C$105,2,FALSE)</f>
        <v>131.12</v>
      </c>
      <c r="F170" s="133">
        <v>2.4</v>
      </c>
      <c r="G170" s="20">
        <f>ROUND(E170*F170,2)</f>
        <v>314.69</v>
      </c>
      <c r="H170" s="18">
        <f>ROUND(G170*ФОТ!$D$3,2)</f>
        <v>838.33</v>
      </c>
      <c r="I170" s="190">
        <f>ROUND(H170*ФОТ!$E$3,1)</f>
        <v>1215.5999999999999</v>
      </c>
      <c r="J170" s="190">
        <f>ROUND(H170*ФОТ!$F$3,1)</f>
        <v>1089.8</v>
      </c>
    </row>
    <row r="171" spans="1:10" ht="13.5" customHeight="1" x14ac:dyDescent="0.2">
      <c r="A171" s="112"/>
      <c r="B171" s="122" t="s">
        <v>763</v>
      </c>
      <c r="C171" s="19"/>
      <c r="D171" s="116"/>
      <c r="E171" s="221"/>
      <c r="F171" s="133"/>
      <c r="G171" s="20"/>
      <c r="H171" s="18"/>
      <c r="I171" s="190"/>
      <c r="J171" s="190"/>
    </row>
    <row r="172" spans="1:10" ht="13.5" customHeight="1" x14ac:dyDescent="0.2">
      <c r="A172" s="112"/>
      <c r="B172" s="119" t="s">
        <v>764</v>
      </c>
      <c r="C172" s="19"/>
      <c r="D172" s="116"/>
      <c r="E172" s="221"/>
      <c r="F172" s="133"/>
      <c r="G172" s="20"/>
      <c r="H172" s="18"/>
      <c r="I172" s="190"/>
      <c r="J172" s="190"/>
    </row>
    <row r="173" spans="1:10" x14ac:dyDescent="0.2">
      <c r="A173" s="112"/>
      <c r="B173" s="119"/>
      <c r="C173" s="19"/>
      <c r="D173" s="116"/>
      <c r="E173" s="221"/>
      <c r="F173" s="133"/>
      <c r="G173" s="20"/>
      <c r="H173" s="18"/>
      <c r="I173" s="190"/>
      <c r="J173" s="190"/>
    </row>
    <row r="174" spans="1:10" ht="12.75" customHeight="1" x14ac:dyDescent="0.2">
      <c r="A174" s="112" t="s">
        <v>765</v>
      </c>
      <c r="B174" s="119" t="s">
        <v>766</v>
      </c>
      <c r="C174" s="19" t="s">
        <v>2219</v>
      </c>
      <c r="D174" s="116" t="s">
        <v>2525</v>
      </c>
      <c r="E174" s="266">
        <f>VLOOKUP(D174,ФОТ!$B$3:$C$105,2,FALSE)</f>
        <v>131.12</v>
      </c>
      <c r="F174" s="133">
        <v>3.3</v>
      </c>
      <c r="G174" s="20">
        <f>ROUND(E174*F174,2)</f>
        <v>432.7</v>
      </c>
      <c r="H174" s="18">
        <f>ROUND(G174*ФОТ!$D$3,2)</f>
        <v>1152.71</v>
      </c>
      <c r="I174" s="190">
        <f>ROUND(H174*ФОТ!$E$3,1)</f>
        <v>1671.4</v>
      </c>
      <c r="J174" s="190">
        <f>ROUND(H174*ФОТ!$F$3,1)</f>
        <v>1498.5</v>
      </c>
    </row>
    <row r="175" spans="1:10" ht="12.75" customHeight="1" x14ac:dyDescent="0.2">
      <c r="A175" s="112"/>
      <c r="B175" s="119"/>
      <c r="C175" s="19"/>
      <c r="D175" s="116"/>
      <c r="E175" s="221"/>
      <c r="F175" s="220"/>
      <c r="G175" s="20"/>
      <c r="H175" s="18"/>
      <c r="I175" s="190"/>
      <c r="J175" s="190"/>
    </row>
    <row r="176" spans="1:10" ht="12.75" customHeight="1" x14ac:dyDescent="0.2">
      <c r="A176" s="112" t="s">
        <v>767</v>
      </c>
      <c r="B176" s="119" t="s">
        <v>768</v>
      </c>
      <c r="C176" s="19" t="s">
        <v>2219</v>
      </c>
      <c r="D176" s="116" t="s">
        <v>2525</v>
      </c>
      <c r="E176" s="266">
        <f>VLOOKUP(D176,ФОТ!$B$3:$C$105,2,FALSE)</f>
        <v>131.12</v>
      </c>
      <c r="F176" s="133">
        <v>4.18</v>
      </c>
      <c r="G176" s="20">
        <f>ROUND(E176*F176,2)</f>
        <v>548.08000000000004</v>
      </c>
      <c r="H176" s="18">
        <f>ROUND(G176*ФОТ!$D$3,2)</f>
        <v>1460.09</v>
      </c>
      <c r="I176" s="190">
        <f>ROUND(H176*ФОТ!$E$3,1)</f>
        <v>2117.1</v>
      </c>
      <c r="J176" s="190">
        <f>ROUND(H176*ФОТ!$F$3,1)</f>
        <v>1898.1</v>
      </c>
    </row>
    <row r="177" spans="1:10" ht="12.75" customHeight="1" x14ac:dyDescent="0.2">
      <c r="A177" s="112"/>
      <c r="B177" s="119"/>
      <c r="C177" s="19"/>
      <c r="D177" s="116"/>
      <c r="E177" s="221"/>
      <c r="F177" s="133"/>
      <c r="G177" s="20"/>
      <c r="H177" s="18"/>
      <c r="I177" s="190"/>
      <c r="J177" s="190"/>
    </row>
    <row r="178" spans="1:10" ht="12.75" customHeight="1" x14ac:dyDescent="0.2">
      <c r="A178" s="112" t="s">
        <v>769</v>
      </c>
      <c r="B178" s="119" t="s">
        <v>770</v>
      </c>
      <c r="C178" s="19" t="s">
        <v>2219</v>
      </c>
      <c r="D178" s="116" t="s">
        <v>2525</v>
      </c>
      <c r="E178" s="266">
        <f>VLOOKUP(D178,ФОТ!$B$3:$C$105,2,FALSE)</f>
        <v>131.12</v>
      </c>
      <c r="F178" s="133">
        <v>5.0999999999999996</v>
      </c>
      <c r="G178" s="20">
        <f>ROUND(E178*F178,2)</f>
        <v>668.71</v>
      </c>
      <c r="H178" s="18">
        <f>ROUND(G178*ФОТ!$D$3,2)</f>
        <v>1781.44</v>
      </c>
      <c r="I178" s="190">
        <f>ROUND(H178*ФОТ!$E$3,1)</f>
        <v>2583.1</v>
      </c>
      <c r="J178" s="190">
        <f>ROUND(H178*ФОТ!$F$3,1)</f>
        <v>2315.9</v>
      </c>
    </row>
    <row r="179" spans="1:10" ht="12.75" customHeight="1" x14ac:dyDescent="0.2">
      <c r="A179" s="112"/>
      <c r="B179" s="119"/>
      <c r="C179" s="19"/>
      <c r="D179" s="126"/>
      <c r="E179" s="221"/>
      <c r="F179" s="133"/>
      <c r="G179" s="20"/>
      <c r="H179" s="18"/>
      <c r="I179" s="190"/>
      <c r="J179" s="190"/>
    </row>
    <row r="180" spans="1:10" ht="12.75" customHeight="1" x14ac:dyDescent="0.2">
      <c r="A180" s="112" t="s">
        <v>771</v>
      </c>
      <c r="B180" s="119" t="s">
        <v>761</v>
      </c>
      <c r="C180" s="19" t="s">
        <v>762</v>
      </c>
      <c r="D180" s="116" t="s">
        <v>2525</v>
      </c>
      <c r="E180" s="266">
        <f>VLOOKUP(D180,ФОТ!$B$3:$C$105,2,FALSE)</f>
        <v>131.12</v>
      </c>
      <c r="F180" s="133">
        <v>5.25</v>
      </c>
      <c r="G180" s="20">
        <f>ROUND(E180*F180,2)</f>
        <v>688.38</v>
      </c>
      <c r="H180" s="18">
        <f>ROUND(G180*ФОТ!$D$3,2)</f>
        <v>1833.84</v>
      </c>
      <c r="I180" s="190">
        <f>ROUND(H180*ФОТ!$E$3,1)</f>
        <v>2659.1</v>
      </c>
      <c r="J180" s="190">
        <f>ROUND(H180*ФОТ!$F$3,1)</f>
        <v>2384</v>
      </c>
    </row>
    <row r="181" spans="1:10" ht="13.5" customHeight="1" x14ac:dyDescent="0.2">
      <c r="A181" s="112"/>
      <c r="B181" s="122" t="s">
        <v>772</v>
      </c>
      <c r="C181" s="19"/>
      <c r="D181" s="116"/>
      <c r="E181" s="221"/>
      <c r="F181" s="133"/>
      <c r="G181" s="20"/>
      <c r="H181" s="18"/>
      <c r="I181" s="190"/>
      <c r="J181" s="190"/>
    </row>
    <row r="182" spans="1:10" ht="13.5" customHeight="1" x14ac:dyDescent="0.2">
      <c r="A182" s="112"/>
      <c r="B182" s="119" t="s">
        <v>773</v>
      </c>
      <c r="C182" s="19"/>
      <c r="D182" s="116"/>
      <c r="E182" s="221"/>
      <c r="F182" s="133"/>
      <c r="G182" s="20"/>
      <c r="H182" s="18"/>
      <c r="I182" s="190"/>
      <c r="J182" s="190"/>
    </row>
    <row r="183" spans="1:10" x14ac:dyDescent="0.2">
      <c r="A183" s="112"/>
      <c r="C183" s="19"/>
      <c r="D183" s="116"/>
      <c r="E183" s="221"/>
      <c r="F183" s="133"/>
      <c r="G183" s="20"/>
      <c r="H183" s="18"/>
      <c r="I183" s="190"/>
      <c r="J183" s="190"/>
    </row>
    <row r="184" spans="1:10" ht="12.75" customHeight="1" x14ac:dyDescent="0.2">
      <c r="A184" s="112" t="s">
        <v>3029</v>
      </c>
      <c r="B184" s="64" t="s">
        <v>3030</v>
      </c>
      <c r="C184" s="19" t="s">
        <v>2219</v>
      </c>
      <c r="D184" s="116" t="s">
        <v>2525</v>
      </c>
      <c r="E184" s="266">
        <f>VLOOKUP(D184,ФОТ!$B$3:$C$105,2,FALSE)</f>
        <v>131.12</v>
      </c>
      <c r="F184" s="133">
        <v>5.7</v>
      </c>
      <c r="G184" s="20">
        <f>ROUND(E184*F184,2)</f>
        <v>747.38</v>
      </c>
      <c r="H184" s="18">
        <f>ROUND(G184*ФОТ!$D$3,2)</f>
        <v>1991.02</v>
      </c>
      <c r="I184" s="190">
        <f>ROUND(H184*ФОТ!$E$3,1)</f>
        <v>2887</v>
      </c>
      <c r="J184" s="190">
        <f>ROUND(H184*ФОТ!$F$3,1)</f>
        <v>2588.3000000000002</v>
      </c>
    </row>
    <row r="185" spans="1:10" ht="12.75" customHeight="1" x14ac:dyDescent="0.2">
      <c r="A185" s="112"/>
      <c r="C185" s="19"/>
      <c r="D185" s="116"/>
      <c r="E185" s="221"/>
      <c r="F185" s="133"/>
      <c r="G185" s="20"/>
      <c r="H185" s="18"/>
      <c r="I185" s="190"/>
      <c r="J185" s="190"/>
    </row>
    <row r="186" spans="1:10" ht="12.75" customHeight="1" x14ac:dyDescent="0.2">
      <c r="A186" s="112" t="s">
        <v>3867</v>
      </c>
      <c r="B186" s="119" t="s">
        <v>1370</v>
      </c>
      <c r="C186" s="19" t="s">
        <v>3871</v>
      </c>
      <c r="D186" s="116" t="s">
        <v>2525</v>
      </c>
      <c r="E186" s="266">
        <f>VLOOKUP(D186,ФОТ!$B$3:$C$105,2,FALSE)</f>
        <v>131.12</v>
      </c>
      <c r="F186" s="133">
        <v>3.5</v>
      </c>
      <c r="G186" s="20">
        <f>ROUND(E186*F186,2)</f>
        <v>458.92</v>
      </c>
      <c r="H186" s="18">
        <f>ROUND(G186*ФОТ!$D$3,2)</f>
        <v>1222.56</v>
      </c>
      <c r="I186" s="190">
        <f>ROUND(H186*ФОТ!$E$3,1)</f>
        <v>1772.7</v>
      </c>
      <c r="J186" s="190">
        <f>ROUND(H186*ФОТ!$F$3,1)</f>
        <v>1589.3</v>
      </c>
    </row>
    <row r="187" spans="1:10" ht="12.75" customHeight="1" x14ac:dyDescent="0.2">
      <c r="A187" s="112"/>
      <c r="B187" s="495" t="s">
        <v>3868</v>
      </c>
      <c r="C187" s="19"/>
      <c r="D187" s="116"/>
      <c r="E187" s="221"/>
      <c r="F187" s="133"/>
      <c r="G187" s="20"/>
      <c r="H187" s="18"/>
      <c r="I187" s="190"/>
      <c r="J187" s="190"/>
    </row>
    <row r="188" spans="1:10" ht="12.75" customHeight="1" x14ac:dyDescent="0.2">
      <c r="A188" s="112"/>
      <c r="B188" s="495" t="s">
        <v>3869</v>
      </c>
      <c r="C188" s="19"/>
      <c r="D188" s="120"/>
      <c r="E188" s="221"/>
      <c r="F188" s="133"/>
      <c r="G188" s="121"/>
      <c r="H188" s="125"/>
      <c r="I188" s="268"/>
      <c r="J188" s="270"/>
    </row>
    <row r="189" spans="1:10" ht="12.75" customHeight="1" x14ac:dyDescent="0.2">
      <c r="A189" s="112"/>
      <c r="C189" s="19"/>
      <c r="D189" s="126"/>
      <c r="E189" s="221"/>
      <c r="F189" s="133"/>
      <c r="G189" s="20"/>
      <c r="H189" s="18"/>
      <c r="I189" s="190"/>
      <c r="J189" s="211"/>
    </row>
    <row r="190" spans="1:10" ht="12.75" customHeight="1" x14ac:dyDescent="0.2">
      <c r="A190" s="112" t="s">
        <v>3870</v>
      </c>
      <c r="B190" s="495" t="s">
        <v>3872</v>
      </c>
      <c r="C190" s="19" t="s">
        <v>3871</v>
      </c>
      <c r="D190" s="116" t="s">
        <v>2525</v>
      </c>
      <c r="E190" s="266">
        <f>VLOOKUP(D190,ФОТ!$B$3:$C$105,2,FALSE)</f>
        <v>131.12</v>
      </c>
      <c r="F190" s="133">
        <v>2.5</v>
      </c>
      <c r="G190" s="20">
        <f>ROUND(E190*F190,2)</f>
        <v>327.8</v>
      </c>
      <c r="H190" s="18">
        <f>ROUND(G190*ФОТ!$D$3,2)</f>
        <v>873.26</v>
      </c>
      <c r="I190" s="190">
        <f>ROUND(H190*ФОТ!$E$3,1)</f>
        <v>1266.2</v>
      </c>
      <c r="J190" s="190">
        <f>ROUND(H190*ФОТ!$F$3,1)</f>
        <v>1135.2</v>
      </c>
    </row>
    <row r="191" spans="1:10" ht="12.75" customHeight="1" x14ac:dyDescent="0.2">
      <c r="A191" s="112"/>
      <c r="B191" s="495" t="s">
        <v>3873</v>
      </c>
      <c r="C191" s="19"/>
      <c r="D191" s="116"/>
      <c r="E191" s="221"/>
      <c r="F191" s="133"/>
      <c r="G191" s="20"/>
      <c r="H191" s="18"/>
      <c r="I191" s="190"/>
      <c r="J191" s="190"/>
    </row>
    <row r="192" spans="1:10" ht="12.75" customHeight="1" x14ac:dyDescent="0.2">
      <c r="A192" s="112"/>
      <c r="B192" s="495"/>
      <c r="C192" s="19"/>
      <c r="D192" s="120"/>
      <c r="E192" s="221"/>
      <c r="F192" s="133"/>
      <c r="G192" s="121"/>
      <c r="H192" s="125"/>
      <c r="I192" s="268"/>
      <c r="J192" s="270"/>
    </row>
    <row r="193" spans="1:10" ht="12.75" customHeight="1" x14ac:dyDescent="0.2">
      <c r="A193" s="112" t="s">
        <v>3874</v>
      </c>
      <c r="B193" s="495" t="s">
        <v>3875</v>
      </c>
      <c r="C193" s="19" t="s">
        <v>3871</v>
      </c>
      <c r="D193" s="116" t="s">
        <v>2525</v>
      </c>
      <c r="E193" s="266">
        <f>VLOOKUP(D193,ФОТ!$B$3:$C$105,2,FALSE)</f>
        <v>131.12</v>
      </c>
      <c r="F193" s="133">
        <v>2.8</v>
      </c>
      <c r="G193" s="20">
        <f>ROUND(E193*F193,2)</f>
        <v>367.14</v>
      </c>
      <c r="H193" s="18">
        <f>ROUND(G193*ФОТ!$D$3,2)</f>
        <v>978.06</v>
      </c>
      <c r="I193" s="190">
        <f>ROUND(H193*ФОТ!$E$3,1)</f>
        <v>1418.2</v>
      </c>
      <c r="J193" s="190">
        <f>ROUND(H193*ФОТ!$F$3,1)</f>
        <v>1271.5</v>
      </c>
    </row>
    <row r="194" spans="1:10" ht="12.75" customHeight="1" x14ac:dyDescent="0.2">
      <c r="A194" s="112"/>
      <c r="B194" s="495" t="s">
        <v>3876</v>
      </c>
      <c r="C194" s="19"/>
      <c r="D194" s="116"/>
      <c r="E194" s="221"/>
      <c r="F194" s="133"/>
      <c r="G194" s="20"/>
      <c r="H194" s="18"/>
      <c r="I194" s="190"/>
      <c r="J194" s="190"/>
    </row>
    <row r="195" spans="1:10" ht="12.75" customHeight="1" x14ac:dyDescent="0.2">
      <c r="A195" s="112"/>
      <c r="C195" s="19"/>
      <c r="D195" s="126"/>
      <c r="E195" s="221"/>
      <c r="F195" s="133"/>
      <c r="G195" s="20"/>
      <c r="H195" s="18"/>
      <c r="I195" s="190"/>
      <c r="J195" s="211"/>
    </row>
    <row r="196" spans="1:10" ht="12.75" customHeight="1" x14ac:dyDescent="0.2">
      <c r="A196" s="112" t="s">
        <v>3879</v>
      </c>
      <c r="B196" s="119" t="s">
        <v>761</v>
      </c>
      <c r="C196" s="19" t="s">
        <v>762</v>
      </c>
      <c r="D196" s="116" t="s">
        <v>2525</v>
      </c>
      <c r="E196" s="266">
        <f>VLOOKUP(D196,ФОТ!$B$3:$C$105,2,FALSE)</f>
        <v>131.12</v>
      </c>
      <c r="F196" s="133">
        <v>3.6</v>
      </c>
      <c r="G196" s="20">
        <f>ROUND(E196*F196,2)</f>
        <v>472.03</v>
      </c>
      <c r="H196" s="18">
        <f>ROUND(G196*ФОТ!$D$3,2)</f>
        <v>1257.49</v>
      </c>
      <c r="I196" s="190">
        <f>ROUND(H196*ФОТ!$E$3,1)</f>
        <v>1823.4</v>
      </c>
      <c r="J196" s="190">
        <f>ROUND(H196*ФОТ!$F$3,1)</f>
        <v>1634.7</v>
      </c>
    </row>
    <row r="197" spans="1:10" ht="15" customHeight="1" x14ac:dyDescent="0.2">
      <c r="A197" s="112"/>
      <c r="B197" s="496" t="s">
        <v>3877</v>
      </c>
      <c r="C197" s="19"/>
      <c r="D197" s="116"/>
      <c r="E197" s="221"/>
      <c r="F197" s="133"/>
      <c r="G197" s="20"/>
      <c r="H197" s="18"/>
      <c r="I197" s="190"/>
      <c r="J197" s="190"/>
    </row>
    <row r="198" spans="1:10" ht="12.75" customHeight="1" x14ac:dyDescent="0.2">
      <c r="A198" s="112"/>
      <c r="B198" s="495" t="s">
        <v>3878</v>
      </c>
      <c r="C198" s="19"/>
      <c r="D198" s="116"/>
      <c r="E198" s="221"/>
      <c r="F198" s="133"/>
      <c r="G198" s="20"/>
      <c r="H198" s="18"/>
      <c r="I198" s="190"/>
      <c r="J198" s="190"/>
    </row>
    <row r="199" spans="1:10" ht="12.75" customHeight="1" x14ac:dyDescent="0.2">
      <c r="A199" s="112"/>
      <c r="B199" s="119"/>
      <c r="C199" s="19"/>
      <c r="D199" s="116"/>
      <c r="E199" s="221"/>
      <c r="F199" s="133"/>
      <c r="G199" s="20"/>
      <c r="H199" s="18"/>
      <c r="I199" s="190"/>
      <c r="J199" s="190"/>
    </row>
    <row r="200" spans="1:10" ht="12.75" customHeight="1" x14ac:dyDescent="0.2">
      <c r="A200" s="112" t="s">
        <v>3880</v>
      </c>
      <c r="B200" s="119" t="s">
        <v>766</v>
      </c>
      <c r="C200" s="19" t="s">
        <v>2219</v>
      </c>
      <c r="D200" s="116" t="s">
        <v>2525</v>
      </c>
      <c r="E200" s="266">
        <f>VLOOKUP(D200,ФОТ!$B$3:$C$105,2,FALSE)</f>
        <v>131.12</v>
      </c>
      <c r="F200" s="133">
        <v>4.9000000000000004</v>
      </c>
      <c r="G200" s="20">
        <f>ROUND(E200*F200,2)</f>
        <v>642.49</v>
      </c>
      <c r="H200" s="18">
        <f>ROUND(G200*ФОТ!$D$3,2)</f>
        <v>1711.59</v>
      </c>
      <c r="I200" s="190">
        <f>ROUND(H200*ФОТ!$E$3,1)</f>
        <v>2481.8000000000002</v>
      </c>
      <c r="J200" s="190">
        <f>ROUND(H200*ФОТ!$F$3,1)</f>
        <v>2225.1</v>
      </c>
    </row>
    <row r="201" spans="1:10" ht="12.75" customHeight="1" x14ac:dyDescent="0.2">
      <c r="A201" s="112"/>
      <c r="B201" s="119"/>
      <c r="C201" s="19"/>
      <c r="D201" s="116"/>
      <c r="E201" s="221"/>
      <c r="F201" s="220"/>
      <c r="G201" s="20"/>
      <c r="H201" s="18"/>
      <c r="I201" s="190"/>
      <c r="J201" s="190"/>
    </row>
    <row r="202" spans="1:10" ht="12.75" customHeight="1" x14ac:dyDescent="0.2">
      <c r="A202" s="112" t="s">
        <v>3881</v>
      </c>
      <c r="B202" s="119" t="s">
        <v>768</v>
      </c>
      <c r="C202" s="19" t="s">
        <v>2219</v>
      </c>
      <c r="D202" s="116" t="s">
        <v>2525</v>
      </c>
      <c r="E202" s="266">
        <f>VLOOKUP(D202,ФОТ!$B$3:$C$105,2,FALSE)</f>
        <v>131.12</v>
      </c>
      <c r="F202" s="133">
        <v>6.2</v>
      </c>
      <c r="G202" s="20">
        <f>ROUND(E202*F202,2)</f>
        <v>812.94</v>
      </c>
      <c r="H202" s="18">
        <f>ROUND(G202*ФОТ!$D$3,2)</f>
        <v>2165.67</v>
      </c>
      <c r="I202" s="190">
        <f>ROUND(H202*ФОТ!$E$3,1)</f>
        <v>3140.2</v>
      </c>
      <c r="J202" s="190">
        <f>ROUND(H202*ФОТ!$F$3,1)</f>
        <v>2815.4</v>
      </c>
    </row>
    <row r="203" spans="1:10" ht="12.75" customHeight="1" x14ac:dyDescent="0.2">
      <c r="A203" s="112"/>
      <c r="B203" s="119"/>
      <c r="C203" s="19"/>
      <c r="D203" s="116"/>
      <c r="E203" s="221"/>
      <c r="F203" s="133"/>
      <c r="G203" s="20"/>
      <c r="H203" s="18"/>
      <c r="I203" s="190"/>
      <c r="J203" s="190"/>
    </row>
    <row r="204" spans="1:10" ht="12.75" customHeight="1" x14ac:dyDescent="0.2">
      <c r="A204" s="112" t="s">
        <v>3882</v>
      </c>
      <c r="B204" s="495" t="s">
        <v>770</v>
      </c>
      <c r="C204" s="19" t="s">
        <v>2219</v>
      </c>
      <c r="D204" s="116" t="s">
        <v>2525</v>
      </c>
      <c r="E204" s="266">
        <f>VLOOKUP(D204,ФОТ!$B$3:$C$105,2,FALSE)</f>
        <v>131.12</v>
      </c>
      <c r="F204" s="133">
        <v>7.6</v>
      </c>
      <c r="G204" s="20">
        <f>ROUND(E204*F204,2)</f>
        <v>996.51</v>
      </c>
      <c r="H204" s="18">
        <f>ROUND(G204*ФОТ!$D$3,2)</f>
        <v>2654.7</v>
      </c>
      <c r="I204" s="190">
        <f>ROUND(H204*ФОТ!$E$3,1)</f>
        <v>3849.3</v>
      </c>
      <c r="J204" s="190">
        <f>ROUND(H204*ФОТ!$F$3,1)</f>
        <v>3451.1</v>
      </c>
    </row>
    <row r="205" spans="1:10" ht="12.75" customHeight="1" x14ac:dyDescent="0.2">
      <c r="A205" s="112"/>
      <c r="C205" s="19"/>
      <c r="D205" s="126"/>
      <c r="E205" s="221"/>
      <c r="F205" s="133"/>
      <c r="G205" s="20"/>
      <c r="H205" s="18"/>
      <c r="I205" s="190"/>
      <c r="J205" s="211"/>
    </row>
    <row r="206" spans="1:10" ht="12.75" hidden="1" customHeight="1" x14ac:dyDescent="0.2">
      <c r="A206" s="112"/>
      <c r="C206" s="19"/>
      <c r="D206" s="126"/>
      <c r="E206" s="221"/>
      <c r="F206" s="133"/>
      <c r="G206" s="20"/>
      <c r="H206" s="18"/>
      <c r="I206" s="190"/>
      <c r="J206" s="211"/>
    </row>
    <row r="207" spans="1:10" hidden="1" x14ac:dyDescent="0.2">
      <c r="A207" s="127"/>
      <c r="B207" s="128"/>
      <c r="C207" s="26"/>
      <c r="D207" s="129"/>
      <c r="E207" s="222"/>
      <c r="F207" s="267"/>
      <c r="G207" s="29"/>
      <c r="H207" s="27"/>
      <c r="I207" s="193"/>
      <c r="J207" s="233"/>
    </row>
    <row r="208" spans="1:10" x14ac:dyDescent="0.2">
      <c r="A208" s="130"/>
      <c r="B208" s="108"/>
      <c r="C208" s="131"/>
      <c r="D208" s="131"/>
      <c r="E208" s="132"/>
      <c r="F208" s="133"/>
      <c r="G208" s="134"/>
      <c r="H208" s="134"/>
      <c r="I208" s="134"/>
      <c r="J208" s="134"/>
    </row>
  </sheetData>
  <sheetProtection sheet="1" formatCells="0" formatColumns="0" formatRows="0" insertColumns="0" insertRows="0" insertHyperlinks="0" deleteColumns="0" deleteRows="0" sort="0" autoFilter="0" pivotTables="0"/>
  <phoneticPr fontId="22" type="noConversion"/>
  <printOptions horizontalCentered="1"/>
  <pageMargins left="0" right="0" top="0.19685039370078741" bottom="0" header="0.31496062992125984" footer="0.15748031496062992"/>
  <pageSetup paperSize="9" scale="90" firstPageNumber="27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194"/>
  <sheetViews>
    <sheetView workbookViewId="0">
      <selection activeCell="N30" sqref="N30"/>
    </sheetView>
  </sheetViews>
  <sheetFormatPr defaultRowHeight="12.75" x14ac:dyDescent="0.2"/>
  <cols>
    <col min="1" max="1" width="8.42578125" customWidth="1"/>
    <col min="2" max="2" width="60.5703125" customWidth="1"/>
    <col min="3" max="3" width="10.5703125" customWidth="1"/>
    <col min="4" max="4" width="11.7109375" customWidth="1"/>
    <col min="5" max="5" width="11" customWidth="1"/>
    <col min="6" max="6" width="10.7109375" customWidth="1"/>
    <col min="7" max="7" width="10.85546875" customWidth="1"/>
    <col min="8" max="8" width="10.7109375" customWidth="1"/>
    <col min="9" max="9" width="13.140625" customWidth="1"/>
    <col min="10" max="10" width="13.7109375" customWidth="1"/>
  </cols>
  <sheetData>
    <row r="1" spans="1:10" ht="22.5" customHeight="1" x14ac:dyDescent="0.2">
      <c r="A1" s="136" t="s">
        <v>3031</v>
      </c>
      <c r="B1" s="31"/>
      <c r="C1" s="4"/>
      <c r="D1" s="4"/>
      <c r="E1" s="5"/>
      <c r="F1" s="5"/>
      <c r="G1" s="58"/>
      <c r="H1" s="58"/>
      <c r="I1" s="58"/>
      <c r="J1" s="31"/>
    </row>
    <row r="2" spans="1:10" ht="13.5" customHeight="1" x14ac:dyDescent="0.2">
      <c r="A2" s="31"/>
      <c r="B2" s="31"/>
      <c r="C2" s="4"/>
      <c r="D2" s="4"/>
      <c r="E2" s="5"/>
      <c r="F2" s="5"/>
      <c r="G2" s="58"/>
      <c r="H2" s="58"/>
      <c r="I2" s="58"/>
      <c r="J2" s="31"/>
    </row>
    <row r="3" spans="1:10" x14ac:dyDescent="0.2">
      <c r="A3" s="31" t="s">
        <v>3032</v>
      </c>
      <c r="B3" s="31"/>
      <c r="C3" s="4"/>
      <c r="D3" s="4"/>
      <c r="E3" s="5"/>
      <c r="F3" s="5"/>
      <c r="G3" s="58"/>
      <c r="H3" s="58"/>
      <c r="I3" s="58"/>
      <c r="J3" s="31"/>
    </row>
    <row r="4" spans="1:10" ht="13.5" customHeight="1" x14ac:dyDescent="0.2">
      <c r="A4" s="31"/>
      <c r="B4" s="4"/>
      <c r="C4" s="4"/>
      <c r="D4" s="4"/>
      <c r="E4" s="5"/>
      <c r="F4" s="5"/>
      <c r="G4" s="58"/>
      <c r="H4" s="58"/>
      <c r="I4" s="58"/>
      <c r="J4" s="58"/>
    </row>
    <row r="5" spans="1:10" ht="16.5" customHeight="1" x14ac:dyDescent="0.2">
      <c r="A5" s="77" t="s">
        <v>3835</v>
      </c>
      <c r="B5" s="78"/>
      <c r="C5" s="79" t="s">
        <v>3836</v>
      </c>
      <c r="D5" s="80" t="s">
        <v>3837</v>
      </c>
      <c r="E5" s="81" t="s">
        <v>484</v>
      </c>
      <c r="F5" s="95" t="s">
        <v>485</v>
      </c>
      <c r="G5" s="81" t="s">
        <v>486</v>
      </c>
      <c r="H5" s="83" t="s">
        <v>487</v>
      </c>
      <c r="I5" s="237" t="s">
        <v>488</v>
      </c>
      <c r="J5" s="238"/>
    </row>
    <row r="6" spans="1:10" x14ac:dyDescent="0.2">
      <c r="A6" s="30" t="s">
        <v>489</v>
      </c>
      <c r="B6" s="67"/>
      <c r="C6" s="35" t="s">
        <v>490</v>
      </c>
      <c r="D6" s="68" t="s">
        <v>491</v>
      </c>
      <c r="E6" s="38" t="s">
        <v>492</v>
      </c>
      <c r="F6" s="96" t="s">
        <v>493</v>
      </c>
      <c r="G6" s="38" t="s">
        <v>494</v>
      </c>
      <c r="H6" s="37" t="s">
        <v>495</v>
      </c>
      <c r="I6" s="239" t="s">
        <v>496</v>
      </c>
      <c r="J6" s="240" t="s">
        <v>497</v>
      </c>
    </row>
    <row r="7" spans="1:10" x14ac:dyDescent="0.2">
      <c r="A7" s="30"/>
      <c r="B7" s="67"/>
      <c r="C7" s="35"/>
      <c r="D7" s="68" t="s">
        <v>498</v>
      </c>
      <c r="E7" s="38" t="s">
        <v>499</v>
      </c>
      <c r="F7" s="96" t="s">
        <v>500</v>
      </c>
      <c r="G7" s="38" t="s">
        <v>501</v>
      </c>
      <c r="H7" s="37" t="s">
        <v>499</v>
      </c>
      <c r="I7" s="202" t="s">
        <v>1633</v>
      </c>
      <c r="J7" s="208" t="s">
        <v>1634</v>
      </c>
    </row>
    <row r="8" spans="1:10" x14ac:dyDescent="0.2">
      <c r="A8" s="84"/>
      <c r="B8" s="85"/>
      <c r="C8" s="86"/>
      <c r="D8" s="87"/>
      <c r="E8" s="88"/>
      <c r="F8" s="97" t="s">
        <v>1635</v>
      </c>
      <c r="G8" s="89" t="s">
        <v>499</v>
      </c>
      <c r="H8" s="90"/>
      <c r="I8" s="241" t="s">
        <v>1637</v>
      </c>
      <c r="J8" s="241" t="s">
        <v>1637</v>
      </c>
    </row>
    <row r="9" spans="1:10" ht="22.5" customHeight="1" x14ac:dyDescent="0.2">
      <c r="A9" s="100" t="s">
        <v>3035</v>
      </c>
      <c r="B9" s="57" t="s">
        <v>1990</v>
      </c>
      <c r="C9" s="158" t="s">
        <v>1991</v>
      </c>
      <c r="D9" s="62" t="s">
        <v>2535</v>
      </c>
      <c r="E9" s="266">
        <f>VLOOKUP(D9,ФОТ!$B$3:$C$105,2,FALSE)</f>
        <v>188.36</v>
      </c>
      <c r="F9" s="55">
        <v>15</v>
      </c>
      <c r="G9" s="262">
        <f>ROUND(E9*F9,2)</f>
        <v>2825.4</v>
      </c>
      <c r="H9" s="220">
        <f>ROUND(G9*ФОТ!$D$3,2)</f>
        <v>7526.87</v>
      </c>
      <c r="I9" s="190">
        <f>ROUND(H9*ФОТ!$E$3,1)</f>
        <v>10914</v>
      </c>
      <c r="J9" s="190">
        <f>ROUND(H9*ФОТ!$F$3,1)</f>
        <v>9784.9</v>
      </c>
    </row>
    <row r="10" spans="1:10" x14ac:dyDescent="0.2">
      <c r="A10" s="100"/>
      <c r="B10" s="57" t="s">
        <v>1992</v>
      </c>
      <c r="C10" s="62"/>
      <c r="D10" s="153"/>
      <c r="E10" s="62"/>
      <c r="F10" s="55"/>
      <c r="G10" s="271"/>
      <c r="H10" s="272"/>
      <c r="I10" s="318"/>
      <c r="J10" s="318"/>
    </row>
    <row r="11" spans="1:10" x14ac:dyDescent="0.2">
      <c r="A11" s="100"/>
      <c r="B11" s="273" t="s">
        <v>1993</v>
      </c>
      <c r="C11" s="62"/>
      <c r="D11" s="153"/>
      <c r="E11" s="62"/>
      <c r="F11" s="39"/>
      <c r="G11" s="271"/>
      <c r="H11" s="272"/>
      <c r="I11" s="318"/>
      <c r="J11" s="318"/>
    </row>
    <row r="12" spans="1:10" ht="12.75" customHeight="1" x14ac:dyDescent="0.2">
      <c r="A12" s="100"/>
      <c r="B12" s="6"/>
      <c r="C12" s="62"/>
      <c r="D12" s="153"/>
      <c r="E12" s="62"/>
      <c r="F12" s="39"/>
      <c r="G12" s="271"/>
      <c r="H12" s="272"/>
      <c r="I12" s="318"/>
      <c r="J12" s="319"/>
    </row>
    <row r="13" spans="1:10" ht="12.75" customHeight="1" x14ac:dyDescent="0.2">
      <c r="A13" s="100" t="s">
        <v>1994</v>
      </c>
      <c r="B13" s="57" t="s">
        <v>2008</v>
      </c>
      <c r="C13" s="62" t="s">
        <v>2219</v>
      </c>
      <c r="D13" s="143" t="s">
        <v>2535</v>
      </c>
      <c r="E13" s="265">
        <f>VLOOKUP(D13,ФОТ!$B$3:$C$105,2,FALSE)</f>
        <v>188.36</v>
      </c>
      <c r="F13" s="39">
        <v>5</v>
      </c>
      <c r="G13" s="262">
        <f>ROUND(E13*F13,2)</f>
        <v>941.8</v>
      </c>
      <c r="H13" s="220">
        <f>ROUND(G13*ФОТ!$D$3,2)</f>
        <v>2508.96</v>
      </c>
      <c r="I13" s="190">
        <f>ROUND(H13*ФОТ!$E$3,1)</f>
        <v>3638</v>
      </c>
      <c r="J13" s="190">
        <f>ROUND(H13*ФОТ!$F$3,1)</f>
        <v>3261.6</v>
      </c>
    </row>
    <row r="14" spans="1:10" ht="12.75" customHeight="1" x14ac:dyDescent="0.2">
      <c r="A14" s="100"/>
      <c r="B14" s="57" t="s">
        <v>2009</v>
      </c>
      <c r="C14" s="62"/>
      <c r="D14" s="153"/>
      <c r="E14" s="75"/>
      <c r="F14" s="39"/>
      <c r="G14" s="271"/>
      <c r="H14" s="272"/>
      <c r="I14" s="318"/>
      <c r="J14" s="319"/>
    </row>
    <row r="15" spans="1:10" ht="12.75" customHeight="1" x14ac:dyDescent="0.2">
      <c r="A15" s="100"/>
      <c r="B15" s="57" t="s">
        <v>2010</v>
      </c>
      <c r="C15" s="62"/>
      <c r="D15" s="53"/>
      <c r="E15" s="217"/>
      <c r="F15" s="39"/>
      <c r="G15" s="271"/>
      <c r="H15" s="272"/>
      <c r="I15" s="318"/>
      <c r="J15" s="319"/>
    </row>
    <row r="16" spans="1:10" ht="12.75" customHeight="1" x14ac:dyDescent="0.2">
      <c r="A16" s="100"/>
      <c r="B16" s="57"/>
      <c r="C16" s="62"/>
      <c r="D16" s="53"/>
      <c r="E16" s="217"/>
      <c r="F16" s="39"/>
      <c r="G16" s="271"/>
      <c r="H16" s="272"/>
      <c r="I16" s="318"/>
      <c r="J16" s="319"/>
    </row>
    <row r="17" spans="1:10" s="6" customFormat="1" x14ac:dyDescent="0.2">
      <c r="A17" s="100" t="s">
        <v>2011</v>
      </c>
      <c r="B17" s="57" t="s">
        <v>2565</v>
      </c>
      <c r="C17" s="62" t="s">
        <v>2566</v>
      </c>
      <c r="D17" s="143" t="s">
        <v>2535</v>
      </c>
      <c r="E17" s="265">
        <f>VLOOKUP(D17,ФОТ!$B$3:$C$105,2,FALSE)</f>
        <v>188.36</v>
      </c>
      <c r="F17" s="154">
        <v>4.5</v>
      </c>
      <c r="G17" s="262">
        <f>ROUND(E17*F17,2)</f>
        <v>847.62</v>
      </c>
      <c r="H17" s="220">
        <f>ROUND(G17*ФОТ!$D$3,2)</f>
        <v>2258.06</v>
      </c>
      <c r="I17" s="190">
        <f>ROUND(H17*ФОТ!$E$3,1)</f>
        <v>3274.2</v>
      </c>
      <c r="J17" s="190">
        <f>ROUND(H17*ФОТ!$F$3,1)</f>
        <v>2935.5</v>
      </c>
    </row>
    <row r="18" spans="1:10" s="6" customFormat="1" x14ac:dyDescent="0.2">
      <c r="A18" s="100"/>
      <c r="B18" s="57" t="s">
        <v>2567</v>
      </c>
      <c r="C18" s="62"/>
      <c r="D18" s="153"/>
      <c r="E18" s="39"/>
      <c r="F18" s="154"/>
      <c r="G18" s="271"/>
      <c r="H18" s="272"/>
      <c r="I18" s="318"/>
      <c r="J18" s="318"/>
    </row>
    <row r="19" spans="1:10" x14ac:dyDescent="0.2">
      <c r="A19" s="100"/>
      <c r="B19" s="57" t="s">
        <v>2010</v>
      </c>
      <c r="C19" s="62"/>
      <c r="D19" s="153"/>
      <c r="E19" s="62"/>
      <c r="F19" s="39"/>
      <c r="G19" s="271"/>
      <c r="H19" s="272"/>
      <c r="I19" s="318"/>
      <c r="J19" s="318"/>
    </row>
    <row r="20" spans="1:10" ht="12.75" customHeight="1" x14ac:dyDescent="0.2">
      <c r="A20" s="100"/>
      <c r="B20" s="57"/>
      <c r="C20" s="62"/>
      <c r="D20" s="53"/>
      <c r="E20" s="217"/>
      <c r="F20" s="39"/>
      <c r="G20" s="271"/>
      <c r="H20" s="272"/>
      <c r="I20" s="318"/>
      <c r="J20" s="318"/>
    </row>
    <row r="21" spans="1:10" ht="12.75" customHeight="1" x14ac:dyDescent="0.2">
      <c r="A21" s="100" t="s">
        <v>2568</v>
      </c>
      <c r="B21" s="6" t="s">
        <v>2569</v>
      </c>
      <c r="C21" s="62" t="s">
        <v>1639</v>
      </c>
      <c r="D21" s="143" t="s">
        <v>2535</v>
      </c>
      <c r="E21" s="265">
        <f>VLOOKUP(D21,ФОТ!$B$3:$C$105,2,FALSE)</f>
        <v>188.36</v>
      </c>
      <c r="F21" s="39">
        <v>10</v>
      </c>
      <c r="G21" s="262">
        <f>ROUND(E21*F21,2)</f>
        <v>1883.6</v>
      </c>
      <c r="H21" s="220">
        <f>ROUND(G21*ФОТ!$D$3,2)</f>
        <v>5017.91</v>
      </c>
      <c r="I21" s="190">
        <f>ROUND(H21*ФОТ!$E$3,1)</f>
        <v>7276</v>
      </c>
      <c r="J21" s="318"/>
    </row>
    <row r="22" spans="1:10" x14ac:dyDescent="0.2">
      <c r="A22" s="100"/>
      <c r="B22" s="6" t="s">
        <v>2570</v>
      </c>
      <c r="C22" s="62"/>
      <c r="D22" s="53"/>
      <c r="E22" s="62"/>
      <c r="F22" s="39"/>
      <c r="G22" s="271"/>
      <c r="H22" s="272"/>
      <c r="I22" s="318"/>
      <c r="J22" s="318"/>
    </row>
    <row r="23" spans="1:10" ht="12.75" customHeight="1" x14ac:dyDescent="0.2">
      <c r="A23" s="100"/>
      <c r="B23" s="6" t="s">
        <v>2571</v>
      </c>
      <c r="C23" s="62"/>
      <c r="D23" s="153"/>
      <c r="E23" s="62"/>
      <c r="F23" s="39"/>
      <c r="G23" s="271"/>
      <c r="H23" s="272"/>
      <c r="I23" s="318"/>
      <c r="J23" s="318"/>
    </row>
    <row r="24" spans="1:10" ht="12.75" customHeight="1" x14ac:dyDescent="0.2">
      <c r="A24" s="100"/>
      <c r="B24" s="6"/>
      <c r="C24" s="62"/>
      <c r="D24" s="153"/>
      <c r="E24" s="62"/>
      <c r="F24" s="39"/>
      <c r="G24" s="271"/>
      <c r="H24" s="272"/>
      <c r="I24" s="318"/>
      <c r="J24" s="318"/>
    </row>
    <row r="25" spans="1:10" x14ac:dyDescent="0.2">
      <c r="A25" s="100" t="s">
        <v>2572</v>
      </c>
      <c r="B25" s="6" t="s">
        <v>2569</v>
      </c>
      <c r="C25" s="62" t="s">
        <v>2219</v>
      </c>
      <c r="D25" s="143" t="s">
        <v>2535</v>
      </c>
      <c r="E25" s="265">
        <f>VLOOKUP(D25,ФОТ!$B$3:$C$105,2,FALSE)</f>
        <v>188.36</v>
      </c>
      <c r="F25" s="39">
        <v>5</v>
      </c>
      <c r="G25" s="262">
        <f>ROUND(E25*F25,2)</f>
        <v>941.8</v>
      </c>
      <c r="H25" s="220">
        <f>ROUND(G25*ФОТ!$D$3,2)</f>
        <v>2508.96</v>
      </c>
      <c r="I25" s="190">
        <f>ROUND(H25*ФОТ!$E$3,1)</f>
        <v>3638</v>
      </c>
      <c r="J25" s="318"/>
    </row>
    <row r="26" spans="1:10" x14ac:dyDescent="0.2">
      <c r="A26" s="100"/>
      <c r="B26" s="6" t="s">
        <v>2573</v>
      </c>
      <c r="C26" s="62"/>
      <c r="D26" s="153"/>
      <c r="E26" s="39"/>
      <c r="F26" s="39"/>
      <c r="G26" s="271"/>
      <c r="H26" s="272"/>
      <c r="I26" s="320"/>
      <c r="J26" s="318"/>
    </row>
    <row r="27" spans="1:10" x14ac:dyDescent="0.2">
      <c r="A27" s="100"/>
      <c r="B27" s="6" t="s">
        <v>2571</v>
      </c>
      <c r="C27" s="62"/>
      <c r="D27" s="153"/>
      <c r="E27" s="39"/>
      <c r="F27" s="39"/>
      <c r="G27" s="271"/>
      <c r="H27" s="272"/>
      <c r="I27" s="320"/>
      <c r="J27" s="318"/>
    </row>
    <row r="28" spans="1:10" ht="8.25" customHeight="1" x14ac:dyDescent="0.2">
      <c r="A28" s="100"/>
      <c r="B28" s="6"/>
      <c r="C28" s="44"/>
      <c r="D28" s="44"/>
      <c r="E28" s="44"/>
      <c r="F28" s="44"/>
      <c r="G28" s="275"/>
      <c r="H28" s="275"/>
      <c r="I28" s="321"/>
      <c r="J28" s="322"/>
    </row>
    <row r="29" spans="1:10" x14ac:dyDescent="0.2">
      <c r="A29" s="100" t="s">
        <v>2574</v>
      </c>
      <c r="B29" s="6" t="s">
        <v>2569</v>
      </c>
      <c r="C29" s="62" t="s">
        <v>2219</v>
      </c>
      <c r="D29" s="143" t="s">
        <v>2535</v>
      </c>
      <c r="E29" s="265">
        <f>VLOOKUP(D29,ФОТ!$B$3:$C$105,2,FALSE)</f>
        <v>188.36</v>
      </c>
      <c r="F29" s="39">
        <v>3</v>
      </c>
      <c r="G29" s="262">
        <f>ROUND(E29*F29,2)</f>
        <v>565.08000000000004</v>
      </c>
      <c r="H29" s="220">
        <f>ROUND(G29*ФОТ!$D$3,2)</f>
        <v>1505.37</v>
      </c>
      <c r="I29" s="190">
        <f>ROUND(H29*ФОТ!$E$3,1)</f>
        <v>2182.8000000000002</v>
      </c>
      <c r="J29" s="190">
        <f>ROUND(H29*ФОТ!$F$3,1)</f>
        <v>1957</v>
      </c>
    </row>
    <row r="30" spans="1:10" ht="12.75" customHeight="1" x14ac:dyDescent="0.2">
      <c r="A30" s="100"/>
      <c r="B30" s="6" t="s">
        <v>2575</v>
      </c>
      <c r="C30" s="62"/>
      <c r="D30" s="153"/>
      <c r="E30" s="39"/>
      <c r="F30" s="55"/>
      <c r="G30" s="271"/>
      <c r="H30" s="272"/>
      <c r="I30" s="318"/>
      <c r="J30" s="318"/>
    </row>
    <row r="31" spans="1:10" ht="12.75" customHeight="1" x14ac:dyDescent="0.2">
      <c r="A31" s="100"/>
      <c r="B31" s="6"/>
      <c r="C31" s="62"/>
      <c r="D31" s="153"/>
      <c r="E31" s="39"/>
      <c r="F31" s="55"/>
      <c r="G31" s="271"/>
      <c r="H31" s="272"/>
      <c r="I31" s="318"/>
      <c r="J31" s="318"/>
    </row>
    <row r="32" spans="1:10" ht="12.75" customHeight="1" x14ac:dyDescent="0.2">
      <c r="A32" s="100" t="s">
        <v>2576</v>
      </c>
      <c r="B32" s="6" t="s">
        <v>2577</v>
      </c>
      <c r="C32" s="62" t="s">
        <v>2219</v>
      </c>
      <c r="D32" s="143" t="s">
        <v>2535</v>
      </c>
      <c r="E32" s="265">
        <f>VLOOKUP(D32,ФОТ!$B$3:$C$105,2,FALSE)</f>
        <v>188.36</v>
      </c>
      <c r="F32" s="55">
        <v>5</v>
      </c>
      <c r="G32" s="262">
        <f>ROUND(E32*F32,2)</f>
        <v>941.8</v>
      </c>
      <c r="H32" s="220">
        <f>ROUND(G32*ФОТ!$D$3,2)</f>
        <v>2508.96</v>
      </c>
      <c r="I32" s="190">
        <f>ROUND(H32*ФОТ!$E$3,1)</f>
        <v>3638</v>
      </c>
      <c r="J32" s="318"/>
    </row>
    <row r="33" spans="1:10" ht="12.75" customHeight="1" x14ac:dyDescent="0.2">
      <c r="A33" s="100"/>
      <c r="B33" s="6" t="s">
        <v>2578</v>
      </c>
      <c r="C33" s="44"/>
      <c r="D33" s="44"/>
      <c r="E33" s="44"/>
      <c r="F33" s="55"/>
      <c r="G33" s="275"/>
      <c r="H33" s="275"/>
      <c r="I33" s="321"/>
      <c r="J33" s="318"/>
    </row>
    <row r="34" spans="1:10" ht="12.75" customHeight="1" x14ac:dyDescent="0.2">
      <c r="A34" s="100"/>
      <c r="B34" s="6" t="s">
        <v>2579</v>
      </c>
      <c r="C34" s="62"/>
      <c r="D34" s="153"/>
      <c r="E34" s="39"/>
      <c r="F34" s="55"/>
      <c r="G34" s="271"/>
      <c r="H34" s="272"/>
      <c r="I34" s="318"/>
      <c r="J34" s="318"/>
    </row>
    <row r="35" spans="1:10" ht="12.75" customHeight="1" x14ac:dyDescent="0.2">
      <c r="A35" s="100"/>
      <c r="B35" s="6"/>
      <c r="C35" s="62"/>
      <c r="D35" s="153"/>
      <c r="E35" s="39"/>
      <c r="F35" s="55"/>
      <c r="G35" s="271"/>
      <c r="H35" s="272"/>
      <c r="I35" s="318"/>
      <c r="J35" s="318"/>
    </row>
    <row r="36" spans="1:10" x14ac:dyDescent="0.2">
      <c r="A36" s="100" t="s">
        <v>2580</v>
      </c>
      <c r="B36" s="6" t="s">
        <v>2577</v>
      </c>
      <c r="C36" s="62" t="s">
        <v>2219</v>
      </c>
      <c r="D36" s="143" t="s">
        <v>2535</v>
      </c>
      <c r="E36" s="265">
        <f>VLOOKUP(D36,ФОТ!$B$3:$C$105,2,FALSE)</f>
        <v>188.36</v>
      </c>
      <c r="F36" s="55">
        <v>8</v>
      </c>
      <c r="G36" s="262">
        <f>ROUND(E36*F36,2)</f>
        <v>1506.88</v>
      </c>
      <c r="H36" s="220">
        <f>ROUND(G36*ФОТ!$D$3,2)</f>
        <v>4014.33</v>
      </c>
      <c r="I36" s="190">
        <f>ROUND(H36*ФОТ!$E$3,1)</f>
        <v>5820.8</v>
      </c>
      <c r="J36" s="322"/>
    </row>
    <row r="37" spans="1:10" x14ac:dyDescent="0.2">
      <c r="A37" s="276"/>
      <c r="B37" s="6" t="s">
        <v>2581</v>
      </c>
      <c r="C37" s="44"/>
      <c r="D37" s="44"/>
      <c r="E37" s="44"/>
      <c r="F37" s="55"/>
      <c r="G37" s="275"/>
      <c r="H37" s="275"/>
      <c r="I37" s="321"/>
      <c r="J37" s="318"/>
    </row>
    <row r="38" spans="1:10" x14ac:dyDescent="0.2">
      <c r="A38" s="223"/>
      <c r="B38" s="6" t="s">
        <v>2582</v>
      </c>
      <c r="C38" s="44"/>
      <c r="D38" s="44"/>
      <c r="E38" s="44"/>
      <c r="F38" s="57"/>
      <c r="G38" s="275"/>
      <c r="H38" s="275"/>
      <c r="I38" s="321"/>
      <c r="J38" s="322"/>
    </row>
    <row r="39" spans="1:10" ht="10.5" customHeight="1" x14ac:dyDescent="0.2">
      <c r="A39" s="223"/>
      <c r="B39" s="6"/>
      <c r="C39" s="44"/>
      <c r="D39" s="44"/>
      <c r="E39" s="44"/>
      <c r="F39" s="216"/>
      <c r="G39" s="275"/>
      <c r="H39" s="275"/>
      <c r="I39" s="321"/>
      <c r="J39" s="322"/>
    </row>
    <row r="40" spans="1:10" ht="16.5" customHeight="1" x14ac:dyDescent="0.2">
      <c r="A40" s="100" t="s">
        <v>2583</v>
      </c>
      <c r="B40" s="6" t="s">
        <v>2584</v>
      </c>
      <c r="C40" s="62" t="s">
        <v>1639</v>
      </c>
      <c r="D40" s="143" t="s">
        <v>2536</v>
      </c>
      <c r="E40" s="265">
        <f>VLOOKUP(D40,ФОТ!$B$3:$C$105,2,FALSE)</f>
        <v>176.42</v>
      </c>
      <c r="F40" s="138">
        <v>4</v>
      </c>
      <c r="G40" s="262">
        <f>ROUND(E40*F40,2)</f>
        <v>705.68</v>
      </c>
      <c r="H40" s="220">
        <f>ROUND(G40*ФОТ!$D$3,2)</f>
        <v>1879.93</v>
      </c>
      <c r="I40" s="190">
        <f>ROUND(H40*ФОТ!$E$3,1)</f>
        <v>2725.9</v>
      </c>
      <c r="J40" s="318"/>
    </row>
    <row r="41" spans="1:10" x14ac:dyDescent="0.2">
      <c r="A41" s="277"/>
      <c r="B41" s="6" t="s">
        <v>2585</v>
      </c>
      <c r="C41" s="44"/>
      <c r="D41" s="44"/>
      <c r="E41" s="44"/>
      <c r="F41" s="216"/>
      <c r="G41" s="275"/>
      <c r="H41" s="275"/>
      <c r="I41" s="321"/>
      <c r="J41" s="322"/>
    </row>
    <row r="42" spans="1:10" x14ac:dyDescent="0.2">
      <c r="A42" s="223"/>
      <c r="B42" s="6" t="s">
        <v>2586</v>
      </c>
      <c r="C42" s="44"/>
      <c r="D42" s="44"/>
      <c r="E42" s="44"/>
      <c r="F42" s="216"/>
      <c r="G42" s="275"/>
      <c r="H42" s="275"/>
      <c r="I42" s="323"/>
      <c r="J42" s="322"/>
    </row>
    <row r="43" spans="1:10" x14ac:dyDescent="0.2">
      <c r="A43" s="223"/>
      <c r="B43" s="6" t="s">
        <v>2587</v>
      </c>
      <c r="C43" s="44"/>
      <c r="D43" s="44"/>
      <c r="E43" s="44"/>
      <c r="F43" s="216"/>
      <c r="G43" s="275"/>
      <c r="H43" s="275"/>
      <c r="I43" s="323"/>
      <c r="J43" s="322"/>
    </row>
    <row r="44" spans="1:10" x14ac:dyDescent="0.2">
      <c r="A44" s="223"/>
      <c r="B44" s="6" t="s">
        <v>2588</v>
      </c>
      <c r="C44" s="44"/>
      <c r="D44" s="223"/>
      <c r="E44" s="44"/>
      <c r="F44" s="216"/>
      <c r="G44" s="275"/>
      <c r="H44" s="139"/>
      <c r="I44" s="323"/>
      <c r="J44" s="322"/>
    </row>
    <row r="45" spans="1:10" x14ac:dyDescent="0.2">
      <c r="A45" s="223"/>
      <c r="B45" s="6"/>
      <c r="C45" s="44"/>
      <c r="D45" s="223"/>
      <c r="E45" s="44"/>
      <c r="F45" s="216"/>
      <c r="G45" s="275"/>
      <c r="H45" s="139"/>
      <c r="I45" s="323"/>
      <c r="J45" s="322"/>
    </row>
    <row r="46" spans="1:10" ht="18" customHeight="1" x14ac:dyDescent="0.2">
      <c r="A46" s="100" t="s">
        <v>2589</v>
      </c>
      <c r="B46" s="6" t="s">
        <v>2590</v>
      </c>
      <c r="C46" s="278" t="s">
        <v>2219</v>
      </c>
      <c r="D46" s="143" t="s">
        <v>2536</v>
      </c>
      <c r="E46" s="265">
        <f>VLOOKUP(D46,ФОТ!$B$3:$C$105,2,FALSE)</f>
        <v>176.42</v>
      </c>
      <c r="F46" s="55">
        <v>5</v>
      </c>
      <c r="G46" s="262">
        <f>ROUND(E46*F46,2)</f>
        <v>882.1</v>
      </c>
      <c r="H46" s="220">
        <f>ROUND(G46*ФОТ!$D$3,2)</f>
        <v>2349.91</v>
      </c>
      <c r="I46" s="190">
        <f>ROUND(H46*ФОТ!$E$3,1)</f>
        <v>3407.4</v>
      </c>
      <c r="J46" s="190">
        <f>ROUND(H46*ФОТ!$F$3,1)</f>
        <v>3054.9</v>
      </c>
    </row>
    <row r="47" spans="1:10" ht="14.25" customHeight="1" x14ac:dyDescent="0.2">
      <c r="A47" s="223"/>
      <c r="B47" s="6" t="s">
        <v>2591</v>
      </c>
      <c r="C47" s="44"/>
      <c r="D47" s="223"/>
      <c r="E47" s="44"/>
      <c r="F47" s="216"/>
      <c r="G47" s="275"/>
      <c r="H47" s="139"/>
      <c r="I47" s="323"/>
      <c r="J47" s="322"/>
    </row>
    <row r="48" spans="1:10" x14ac:dyDescent="0.2">
      <c r="A48" s="223"/>
      <c r="B48" s="6"/>
      <c r="C48" s="44"/>
      <c r="D48" s="223"/>
      <c r="E48" s="44"/>
      <c r="F48" s="216"/>
      <c r="G48" s="275"/>
      <c r="H48" s="139"/>
      <c r="I48" s="323"/>
      <c r="J48" s="322"/>
    </row>
    <row r="49" spans="1:10" x14ac:dyDescent="0.2">
      <c r="A49" s="100" t="s">
        <v>2592</v>
      </c>
      <c r="B49" s="57" t="s">
        <v>2593</v>
      </c>
      <c r="C49" s="62" t="s">
        <v>2219</v>
      </c>
      <c r="D49" s="143" t="s">
        <v>2536</v>
      </c>
      <c r="E49" s="265">
        <f>VLOOKUP(D49,ФОТ!$B$3:$C$105,2,FALSE)</f>
        <v>176.42</v>
      </c>
      <c r="F49" s="55">
        <v>8</v>
      </c>
      <c r="G49" s="262">
        <f>ROUND(E49*F49,2)</f>
        <v>1411.36</v>
      </c>
      <c r="H49" s="220">
        <f>ROUND(G49*ФОТ!$D$3,2)</f>
        <v>3759.86</v>
      </c>
      <c r="I49" s="190">
        <f>ROUND(H49*ФОТ!$E$3,1)</f>
        <v>5451.8</v>
      </c>
      <c r="J49" s="190">
        <f>ROUND(H49*ФОТ!$F$3,1)</f>
        <v>4887.8</v>
      </c>
    </row>
    <row r="50" spans="1:10" ht="14.25" customHeight="1" x14ac:dyDescent="0.2">
      <c r="A50" s="100"/>
      <c r="B50" s="6" t="s">
        <v>2594</v>
      </c>
      <c r="C50" s="62"/>
      <c r="D50" s="279"/>
      <c r="E50" s="62"/>
      <c r="F50" s="39"/>
      <c r="G50" s="271"/>
      <c r="H50" s="271"/>
      <c r="I50" s="318"/>
      <c r="J50" s="322"/>
    </row>
    <row r="51" spans="1:10" x14ac:dyDescent="0.2">
      <c r="A51" s="100"/>
      <c r="B51" s="57" t="s">
        <v>2595</v>
      </c>
      <c r="C51" s="62"/>
      <c r="D51" s="280"/>
      <c r="E51" s="62"/>
      <c r="F51" s="55"/>
      <c r="G51" s="271"/>
      <c r="H51" s="271"/>
      <c r="I51" s="318"/>
      <c r="J51" s="318"/>
    </row>
    <row r="52" spans="1:10" x14ac:dyDescent="0.2">
      <c r="A52" s="100"/>
      <c r="B52" s="57"/>
      <c r="C52" s="62"/>
      <c r="D52" s="53"/>
      <c r="E52" s="62"/>
      <c r="F52" s="55"/>
      <c r="G52" s="271"/>
      <c r="H52" s="272"/>
      <c r="I52" s="318"/>
      <c r="J52" s="318"/>
    </row>
    <row r="53" spans="1:10" ht="14.25" customHeight="1" x14ac:dyDescent="0.2">
      <c r="A53" s="100" t="s">
        <v>2596</v>
      </c>
      <c r="B53" s="57" t="s">
        <v>2593</v>
      </c>
      <c r="C53" s="62" t="s">
        <v>2219</v>
      </c>
      <c r="D53" s="143" t="s">
        <v>2536</v>
      </c>
      <c r="E53" s="265">
        <f>VLOOKUP(D53,ФОТ!$B$3:$C$105,2,FALSE)</f>
        <v>176.42</v>
      </c>
      <c r="F53" s="154">
        <v>2</v>
      </c>
      <c r="G53" s="262">
        <f>ROUND(E53*F53,2)</f>
        <v>352.84</v>
      </c>
      <c r="H53" s="220">
        <f>ROUND(G53*ФОТ!$D$3,2)</f>
        <v>939.97</v>
      </c>
      <c r="I53" s="190">
        <f>ROUND(H53*ФОТ!$E$3,1)</f>
        <v>1363</v>
      </c>
      <c r="J53" s="190">
        <f>ROUND(H53*ФОТ!$F$3,1)</f>
        <v>1222</v>
      </c>
    </row>
    <row r="54" spans="1:10" ht="14.25" customHeight="1" x14ac:dyDescent="0.2">
      <c r="A54" s="100"/>
      <c r="B54" s="6" t="s">
        <v>2597</v>
      </c>
      <c r="C54" s="62" t="s">
        <v>2598</v>
      </c>
      <c r="D54" s="53"/>
      <c r="E54" s="217"/>
      <c r="F54" s="39"/>
      <c r="G54" s="271"/>
      <c r="H54" s="271"/>
      <c r="I54" s="324"/>
      <c r="J54" s="318"/>
    </row>
    <row r="55" spans="1:10" ht="14.25" customHeight="1" x14ac:dyDescent="0.2">
      <c r="A55" s="100"/>
      <c r="B55" s="6" t="s">
        <v>2599</v>
      </c>
      <c r="C55" s="62"/>
      <c r="D55" s="53"/>
      <c r="E55" s="217"/>
      <c r="F55" s="39"/>
      <c r="G55" s="271"/>
      <c r="H55" s="272"/>
      <c r="I55" s="324"/>
      <c r="J55" s="318"/>
    </row>
    <row r="56" spans="1:10" ht="14.25" customHeight="1" x14ac:dyDescent="0.2">
      <c r="A56" s="100"/>
      <c r="B56" s="6" t="s">
        <v>2600</v>
      </c>
      <c r="C56" s="62"/>
      <c r="D56" s="53"/>
      <c r="E56" s="217"/>
      <c r="F56" s="39"/>
      <c r="G56" s="271"/>
      <c r="H56" s="272"/>
      <c r="I56" s="324"/>
      <c r="J56" s="318"/>
    </row>
    <row r="57" spans="1:10" x14ac:dyDescent="0.2">
      <c r="A57" s="100"/>
      <c r="B57" s="6"/>
      <c r="C57" s="62"/>
      <c r="D57" s="53"/>
      <c r="E57" s="217"/>
      <c r="F57" s="39"/>
      <c r="G57" s="271"/>
      <c r="H57" s="272"/>
      <c r="I57" s="324"/>
      <c r="J57" s="318"/>
    </row>
    <row r="58" spans="1:10" x14ac:dyDescent="0.2">
      <c r="A58" s="100" t="s">
        <v>2601</v>
      </c>
      <c r="B58" s="6" t="s">
        <v>2602</v>
      </c>
      <c r="C58" s="62" t="s">
        <v>3439</v>
      </c>
      <c r="D58" s="143" t="s">
        <v>2536</v>
      </c>
      <c r="E58" s="265">
        <f>VLOOKUP(D58,ФОТ!$B$3:$C$105,2,FALSE)</f>
        <v>176.42</v>
      </c>
      <c r="F58" s="75">
        <v>0.6</v>
      </c>
      <c r="G58" s="262">
        <f>ROUND(E58*F58,2)</f>
        <v>105.85</v>
      </c>
      <c r="H58" s="220">
        <f>ROUND(G58*ФОТ!$D$3,2)</f>
        <v>281.98</v>
      </c>
      <c r="I58" s="190">
        <f>ROUND(H58*ФОТ!$E$3,1)</f>
        <v>408.9</v>
      </c>
      <c r="J58" s="190">
        <f>ROUND(H58*ФОТ!$F$3,1)</f>
        <v>366.6</v>
      </c>
    </row>
    <row r="59" spans="1:10" x14ac:dyDescent="0.2">
      <c r="A59" s="100"/>
      <c r="B59" s="6"/>
      <c r="C59" s="62"/>
      <c r="D59" s="53"/>
      <c r="E59" s="217"/>
      <c r="F59" s="75"/>
      <c r="G59" s="271"/>
      <c r="H59" s="271"/>
      <c r="I59" s="324"/>
      <c r="J59" s="318"/>
    </row>
    <row r="60" spans="1:10" x14ac:dyDescent="0.2">
      <c r="A60" s="100" t="s">
        <v>2603</v>
      </c>
      <c r="B60" s="6" t="s">
        <v>2604</v>
      </c>
      <c r="C60" s="62" t="s">
        <v>2605</v>
      </c>
      <c r="D60" s="143" t="s">
        <v>2536</v>
      </c>
      <c r="E60" s="265">
        <f>VLOOKUP(D60,ФОТ!$B$3:$C$105,2,FALSE)</f>
        <v>176.42</v>
      </c>
      <c r="F60" s="75">
        <v>1.5</v>
      </c>
      <c r="G60" s="262">
        <f>ROUND(E60*F60,2)</f>
        <v>264.63</v>
      </c>
      <c r="H60" s="220">
        <f>ROUND(G60*ФОТ!$D$3,2)</f>
        <v>704.97</v>
      </c>
      <c r="I60" s="190">
        <f>ROUND(H60*ФОТ!$E$3,1)</f>
        <v>1022.2</v>
      </c>
      <c r="J60" s="318"/>
    </row>
    <row r="61" spans="1:10" x14ac:dyDescent="0.2">
      <c r="A61" s="100"/>
      <c r="B61" s="6" t="s">
        <v>2606</v>
      </c>
      <c r="C61" s="62"/>
      <c r="D61" s="53"/>
      <c r="E61" s="62"/>
      <c r="F61" s="75"/>
      <c r="G61" s="271"/>
      <c r="H61" s="271"/>
      <c r="I61" s="318"/>
      <c r="J61" s="318"/>
    </row>
    <row r="62" spans="1:10" x14ac:dyDescent="0.2">
      <c r="A62" s="100"/>
      <c r="B62" s="6"/>
      <c r="C62" s="62"/>
      <c r="D62" s="53"/>
      <c r="E62" s="62"/>
      <c r="F62" s="55"/>
      <c r="G62" s="271"/>
      <c r="H62" s="272"/>
      <c r="I62" s="318"/>
      <c r="J62" s="325"/>
    </row>
    <row r="63" spans="1:10" ht="14.25" customHeight="1" x14ac:dyDescent="0.2">
      <c r="A63" s="100" t="s">
        <v>2607</v>
      </c>
      <c r="B63" s="6" t="s">
        <v>2608</v>
      </c>
      <c r="C63" s="62" t="s">
        <v>1639</v>
      </c>
      <c r="D63" s="143" t="s">
        <v>2535</v>
      </c>
      <c r="E63" s="265">
        <f>VLOOKUP(D63,ФОТ!$B$3:$C$105,2,FALSE)</f>
        <v>188.36</v>
      </c>
      <c r="F63" s="55">
        <v>5</v>
      </c>
      <c r="G63" s="262">
        <f>ROUND(E63*F63,2)</f>
        <v>941.8</v>
      </c>
      <c r="H63" s="220">
        <f>ROUND(G63*ФОТ!$D$3,2)</f>
        <v>2508.96</v>
      </c>
      <c r="I63" s="190">
        <f>ROUND(H63*ФОТ!$E$3,1)</f>
        <v>3638</v>
      </c>
      <c r="J63" s="190">
        <f>ROUND(H63*ФОТ!$F$3,1)</f>
        <v>3261.6</v>
      </c>
    </row>
    <row r="64" spans="1:10" ht="14.25" customHeight="1" x14ac:dyDescent="0.2">
      <c r="A64" s="100"/>
      <c r="B64" s="6" t="s">
        <v>2609</v>
      </c>
      <c r="C64" s="62"/>
      <c r="D64" s="153"/>
      <c r="E64" s="62"/>
      <c r="F64" s="55"/>
      <c r="G64" s="271"/>
      <c r="H64" s="281"/>
      <c r="I64" s="318"/>
      <c r="J64" s="318"/>
    </row>
    <row r="65" spans="1:10" ht="14.25" customHeight="1" x14ac:dyDescent="0.2">
      <c r="A65" s="100"/>
      <c r="B65" s="6" t="s">
        <v>2610</v>
      </c>
      <c r="C65" s="62"/>
      <c r="D65" s="153"/>
      <c r="E65" s="62"/>
      <c r="F65" s="55"/>
      <c r="G65" s="271"/>
      <c r="H65" s="281"/>
      <c r="I65" s="318"/>
      <c r="J65" s="318"/>
    </row>
    <row r="66" spans="1:10" ht="14.25" customHeight="1" x14ac:dyDescent="0.2">
      <c r="A66" s="100"/>
      <c r="B66" s="6" t="s">
        <v>2611</v>
      </c>
      <c r="C66" s="62"/>
      <c r="D66" s="153"/>
      <c r="E66" s="62"/>
      <c r="F66" s="55"/>
      <c r="G66" s="271"/>
      <c r="H66" s="281"/>
      <c r="I66" s="318"/>
      <c r="J66" s="318"/>
    </row>
    <row r="67" spans="1:10" ht="11.25" customHeight="1" x14ac:dyDescent="0.2">
      <c r="A67" s="100"/>
      <c r="B67" s="6"/>
      <c r="C67" s="62"/>
      <c r="D67" s="153"/>
      <c r="E67" s="62"/>
      <c r="F67" s="55"/>
      <c r="G67" s="271"/>
      <c r="H67" s="281"/>
      <c r="I67" s="318"/>
      <c r="J67" s="318"/>
    </row>
    <row r="68" spans="1:10" ht="14.25" customHeight="1" x14ac:dyDescent="0.2">
      <c r="A68" s="100" t="s">
        <v>2612</v>
      </c>
      <c r="B68" s="6" t="s">
        <v>2608</v>
      </c>
      <c r="C68" s="62" t="s">
        <v>2219</v>
      </c>
      <c r="D68" s="143" t="s">
        <v>2535</v>
      </c>
      <c r="E68" s="265">
        <f>VLOOKUP(D68,ФОТ!$B$3:$C$105,2,FALSE)</f>
        <v>188.36</v>
      </c>
      <c r="F68" s="55">
        <v>3</v>
      </c>
      <c r="G68" s="262">
        <f>ROUND(E68*F68,2)</f>
        <v>565.08000000000004</v>
      </c>
      <c r="H68" s="220">
        <f>ROUND(G68*ФОТ!$D$3,2)</f>
        <v>1505.37</v>
      </c>
      <c r="I68" s="190">
        <f>ROUND(H68*ФОТ!$E$3,1)</f>
        <v>2182.8000000000002</v>
      </c>
      <c r="J68" s="190">
        <f>ROUND(H68*ФОТ!$F$3,1)</f>
        <v>1957</v>
      </c>
    </row>
    <row r="69" spans="1:10" ht="14.25" customHeight="1" x14ac:dyDescent="0.2">
      <c r="A69" s="100"/>
      <c r="B69" s="6" t="s">
        <v>2613</v>
      </c>
      <c r="C69" s="62"/>
      <c r="D69" s="153"/>
      <c r="E69" s="62"/>
      <c r="F69" s="55"/>
      <c r="G69" s="271"/>
      <c r="H69" s="281"/>
      <c r="I69" s="318"/>
      <c r="J69" s="318"/>
    </row>
    <row r="70" spans="1:10" ht="11.25" customHeight="1" x14ac:dyDescent="0.2">
      <c r="A70" s="100"/>
      <c r="B70" s="6"/>
      <c r="C70" s="62"/>
      <c r="D70" s="153"/>
      <c r="E70" s="62"/>
      <c r="F70" s="55"/>
      <c r="G70" s="271"/>
      <c r="H70" s="281"/>
      <c r="I70" s="318"/>
      <c r="J70" s="318"/>
    </row>
    <row r="71" spans="1:10" ht="14.25" customHeight="1" x14ac:dyDescent="0.2">
      <c r="A71" s="100" t="s">
        <v>2614</v>
      </c>
      <c r="B71" s="6" t="s">
        <v>2608</v>
      </c>
      <c r="C71" s="62" t="s">
        <v>2219</v>
      </c>
      <c r="D71" s="143" t="s">
        <v>2535</v>
      </c>
      <c r="E71" s="265">
        <f>VLOOKUP(D71,ФОТ!$B$3:$C$105,2,FALSE)</f>
        <v>188.36</v>
      </c>
      <c r="F71" s="55">
        <v>1.5</v>
      </c>
      <c r="G71" s="262">
        <f>ROUND(E71*F71,2)</f>
        <v>282.54000000000002</v>
      </c>
      <c r="H71" s="220">
        <f>ROUND(G71*ФОТ!$D$3,2)</f>
        <v>752.69</v>
      </c>
      <c r="I71" s="190">
        <f>ROUND(H71*ФОТ!$E$3,1)</f>
        <v>1091.4000000000001</v>
      </c>
      <c r="J71" s="190">
        <f>ROUND(H71*ФОТ!$F$3,1)</f>
        <v>978.5</v>
      </c>
    </row>
    <row r="72" spans="1:10" ht="14.25" customHeight="1" x14ac:dyDescent="0.2">
      <c r="A72" s="100"/>
      <c r="B72" s="6" t="s">
        <v>2615</v>
      </c>
      <c r="C72" s="62"/>
      <c r="D72" s="153"/>
      <c r="E72" s="62"/>
      <c r="F72" s="55"/>
      <c r="G72" s="271"/>
      <c r="H72" s="281"/>
      <c r="I72" s="318"/>
      <c r="J72" s="318"/>
    </row>
    <row r="73" spans="1:10" x14ac:dyDescent="0.2">
      <c r="A73" s="100"/>
      <c r="B73" s="6"/>
      <c r="C73" s="62"/>
      <c r="D73" s="153"/>
      <c r="E73" s="62"/>
      <c r="F73" s="55"/>
      <c r="G73" s="271"/>
      <c r="H73" s="281"/>
      <c r="I73" s="318"/>
      <c r="J73" s="318"/>
    </row>
    <row r="74" spans="1:10" ht="22.5" customHeight="1" x14ac:dyDescent="0.2">
      <c r="A74" s="100" t="s">
        <v>2616</v>
      </c>
      <c r="B74" s="6" t="s">
        <v>2119</v>
      </c>
      <c r="C74" s="62" t="s">
        <v>1639</v>
      </c>
      <c r="D74" s="143" t="s">
        <v>2535</v>
      </c>
      <c r="E74" s="265">
        <f>VLOOKUP(D74,ФОТ!$B$3:$C$105,2,FALSE)</f>
        <v>188.36</v>
      </c>
      <c r="F74" s="55">
        <v>8</v>
      </c>
      <c r="G74" s="262">
        <f>ROUND(E74*F74,2)</f>
        <v>1506.88</v>
      </c>
      <c r="H74" s="220">
        <f>ROUND(G74*ФОТ!$D$3,2)</f>
        <v>4014.33</v>
      </c>
      <c r="I74" s="190">
        <f>ROUND(H74*ФОТ!$E$3,1)</f>
        <v>5820.8</v>
      </c>
      <c r="J74" s="318"/>
    </row>
    <row r="75" spans="1:10" ht="14.25" customHeight="1" x14ac:dyDescent="0.2">
      <c r="A75" s="100"/>
      <c r="B75" s="6" t="s">
        <v>2120</v>
      </c>
      <c r="C75" s="62"/>
      <c r="D75" s="153"/>
      <c r="E75" s="62"/>
      <c r="F75" s="55"/>
      <c r="G75" s="271"/>
      <c r="H75" s="281"/>
      <c r="I75" s="318"/>
      <c r="J75" s="318"/>
    </row>
    <row r="76" spans="1:10" ht="14.25" customHeight="1" x14ac:dyDescent="0.2">
      <c r="A76" s="100"/>
      <c r="B76" s="6" t="s">
        <v>1571</v>
      </c>
      <c r="C76" s="62"/>
      <c r="D76" s="153"/>
      <c r="E76" s="62"/>
      <c r="F76" s="55"/>
      <c r="G76" s="271"/>
      <c r="H76" s="281"/>
      <c r="I76" s="318"/>
      <c r="J76" s="318"/>
    </row>
    <row r="77" spans="1:10" x14ac:dyDescent="0.2">
      <c r="A77" s="100"/>
      <c r="B77" s="6"/>
      <c r="C77" s="62"/>
      <c r="D77" s="53"/>
      <c r="E77" s="62"/>
      <c r="F77" s="55"/>
      <c r="G77" s="271"/>
      <c r="H77" s="274"/>
      <c r="I77" s="318"/>
      <c r="J77" s="325"/>
    </row>
    <row r="78" spans="1:10" x14ac:dyDescent="0.2">
      <c r="A78" s="100" t="s">
        <v>1572</v>
      </c>
      <c r="B78" s="6" t="s">
        <v>869</v>
      </c>
      <c r="C78" s="62" t="s">
        <v>2219</v>
      </c>
      <c r="D78" s="143" t="s">
        <v>2535</v>
      </c>
      <c r="E78" s="265">
        <f>VLOOKUP(D78,ФОТ!$B$3:$C$105,2,FALSE)</f>
        <v>188.36</v>
      </c>
      <c r="F78" s="43">
        <v>2.4</v>
      </c>
      <c r="G78" s="262">
        <f>ROUND(E78*F78,2)</f>
        <v>452.06</v>
      </c>
      <c r="H78" s="220">
        <f>ROUND(G78*ФОТ!$D$3,2)</f>
        <v>1204.29</v>
      </c>
      <c r="I78" s="190">
        <f>ROUND(H78*ФОТ!$E$3,1)</f>
        <v>1746.2</v>
      </c>
      <c r="J78" s="190">
        <f>ROUND(H78*ФОТ!$F$3,1)</f>
        <v>1565.6</v>
      </c>
    </row>
    <row r="79" spans="1:10" ht="14.25" customHeight="1" x14ac:dyDescent="0.2">
      <c r="A79" s="100"/>
      <c r="B79" s="6" t="s">
        <v>870</v>
      </c>
      <c r="C79" s="62"/>
      <c r="D79" s="153"/>
      <c r="E79" s="39"/>
      <c r="F79" s="55"/>
      <c r="G79" s="271"/>
      <c r="H79" s="281"/>
      <c r="I79" s="318"/>
      <c r="J79" s="318"/>
    </row>
    <row r="80" spans="1:10" ht="23.25" customHeight="1" x14ac:dyDescent="0.2">
      <c r="A80" s="100" t="s">
        <v>871</v>
      </c>
      <c r="B80" s="6" t="s">
        <v>872</v>
      </c>
      <c r="C80" s="62" t="s">
        <v>2219</v>
      </c>
      <c r="D80" s="143" t="s">
        <v>2535</v>
      </c>
      <c r="E80" s="265">
        <f>VLOOKUP(D80,ФОТ!$B$3:$C$105,2,FALSE)</f>
        <v>188.36</v>
      </c>
      <c r="F80" s="55">
        <v>8</v>
      </c>
      <c r="G80" s="262">
        <f>ROUND(E80*F80,2)</f>
        <v>1506.88</v>
      </c>
      <c r="H80" s="220">
        <f>ROUND(G80*ФОТ!$D$3,2)</f>
        <v>4014.33</v>
      </c>
      <c r="I80" s="190">
        <f>ROUND(H80*ФОТ!$E$3,1)</f>
        <v>5820.8</v>
      </c>
      <c r="J80" s="322"/>
    </row>
    <row r="81" spans="1:10" ht="14.25" customHeight="1" x14ac:dyDescent="0.2">
      <c r="A81" s="276"/>
      <c r="B81" s="6" t="s">
        <v>873</v>
      </c>
      <c r="C81" s="44"/>
      <c r="D81" s="44"/>
      <c r="E81" s="44"/>
      <c r="F81" s="55"/>
      <c r="G81" s="275"/>
      <c r="H81" s="275"/>
      <c r="I81" s="321"/>
      <c r="J81" s="318"/>
    </row>
    <row r="82" spans="1:10" ht="14.25" customHeight="1" x14ac:dyDescent="0.2">
      <c r="A82" s="223"/>
      <c r="B82" s="6" t="s">
        <v>874</v>
      </c>
      <c r="C82" s="44"/>
      <c r="D82" s="44"/>
      <c r="E82" s="44"/>
      <c r="F82" s="57"/>
      <c r="G82" s="275"/>
      <c r="H82" s="275"/>
      <c r="I82" s="321"/>
      <c r="J82" s="322"/>
    </row>
    <row r="83" spans="1:10" x14ac:dyDescent="0.2">
      <c r="A83" s="223"/>
      <c r="B83" s="6" t="s">
        <v>875</v>
      </c>
      <c r="C83" s="44"/>
      <c r="D83" s="44"/>
      <c r="E83" s="44"/>
      <c r="F83" s="57"/>
      <c r="G83" s="275"/>
      <c r="H83" s="282"/>
      <c r="I83" s="323"/>
      <c r="J83" s="322"/>
    </row>
    <row r="84" spans="1:10" x14ac:dyDescent="0.2">
      <c r="A84" s="223"/>
      <c r="B84" s="6"/>
      <c r="C84" s="44"/>
      <c r="D84" s="57"/>
      <c r="E84" s="44"/>
      <c r="F84" s="57"/>
      <c r="G84" s="275"/>
      <c r="H84" s="282"/>
      <c r="I84" s="323"/>
      <c r="J84" s="322"/>
    </row>
    <row r="85" spans="1:10" x14ac:dyDescent="0.2">
      <c r="A85" s="100" t="s">
        <v>876</v>
      </c>
      <c r="B85" s="6" t="s">
        <v>872</v>
      </c>
      <c r="C85" s="62" t="s">
        <v>2219</v>
      </c>
      <c r="D85" s="143" t="s">
        <v>2535</v>
      </c>
      <c r="E85" s="265">
        <f>VLOOKUP(D85,ФОТ!$B$3:$C$105,2,FALSE)</f>
        <v>188.36</v>
      </c>
      <c r="F85" s="55">
        <v>4.5999999999999996</v>
      </c>
      <c r="G85" s="262">
        <f>ROUND(E85*F85,2)</f>
        <v>866.46</v>
      </c>
      <c r="H85" s="220">
        <f>ROUND(G85*ФОТ!$D$3,2)</f>
        <v>2308.25</v>
      </c>
      <c r="I85" s="190">
        <f>ROUND(H85*ФОТ!$E$3,1)</f>
        <v>3347</v>
      </c>
      <c r="J85" s="318"/>
    </row>
    <row r="86" spans="1:10" ht="14.25" customHeight="1" x14ac:dyDescent="0.2">
      <c r="A86" s="100"/>
      <c r="B86" s="40" t="s">
        <v>877</v>
      </c>
      <c r="C86" s="44"/>
      <c r="D86" s="44"/>
      <c r="E86" s="44"/>
      <c r="F86" s="55"/>
      <c r="G86" s="275"/>
      <c r="H86" s="275"/>
      <c r="I86" s="322"/>
      <c r="J86" s="322"/>
    </row>
    <row r="87" spans="1:10" ht="14.25" customHeight="1" x14ac:dyDescent="0.2">
      <c r="A87" s="223"/>
      <c r="B87" s="6" t="s">
        <v>878</v>
      </c>
      <c r="C87" s="44"/>
      <c r="D87" s="44"/>
      <c r="E87" s="44"/>
      <c r="F87" s="55"/>
      <c r="G87" s="275"/>
      <c r="H87" s="275"/>
      <c r="I87" s="322"/>
      <c r="J87" s="322"/>
    </row>
    <row r="88" spans="1:10" x14ac:dyDescent="0.2">
      <c r="A88" s="223"/>
      <c r="B88" s="6"/>
      <c r="C88" s="44"/>
      <c r="D88" s="44"/>
      <c r="E88" s="44"/>
      <c r="F88" s="55"/>
      <c r="G88" s="275"/>
      <c r="H88" s="282"/>
      <c r="I88" s="322"/>
      <c r="J88" s="319"/>
    </row>
    <row r="89" spans="1:10" x14ac:dyDescent="0.2">
      <c r="A89" s="100" t="s">
        <v>879</v>
      </c>
      <c r="B89" s="6" t="s">
        <v>872</v>
      </c>
      <c r="C89" s="62" t="s">
        <v>2219</v>
      </c>
      <c r="D89" s="143" t="s">
        <v>2536</v>
      </c>
      <c r="E89" s="265">
        <f>VLOOKUP(D89,ФОТ!$B$3:$C$105,2,FALSE)</f>
        <v>176.42</v>
      </c>
      <c r="F89" s="55">
        <v>3</v>
      </c>
      <c r="G89" s="262">
        <f>ROUND(E89*F89,2)</f>
        <v>529.26</v>
      </c>
      <c r="H89" s="220">
        <f>ROUND(G89*ФОТ!$D$3,2)</f>
        <v>1409.95</v>
      </c>
      <c r="I89" s="190">
        <f>ROUND(H89*ФОТ!$E$3,1)</f>
        <v>2044.4</v>
      </c>
      <c r="J89" s="190">
        <f>ROUND(H89*ФОТ!$F$3,1)</f>
        <v>1832.9</v>
      </c>
    </row>
    <row r="90" spans="1:10" ht="14.25" customHeight="1" x14ac:dyDescent="0.2">
      <c r="A90" s="100"/>
      <c r="B90" s="40" t="s">
        <v>877</v>
      </c>
      <c r="C90" s="62"/>
      <c r="D90" s="153"/>
      <c r="E90" s="62"/>
      <c r="F90" s="55"/>
      <c r="G90" s="271"/>
      <c r="H90" s="281"/>
      <c r="I90" s="318"/>
      <c r="J90" s="318"/>
    </row>
    <row r="91" spans="1:10" ht="14.25" customHeight="1" x14ac:dyDescent="0.2">
      <c r="A91" s="100"/>
      <c r="B91" s="6" t="s">
        <v>880</v>
      </c>
      <c r="C91" s="62"/>
      <c r="D91" s="153"/>
      <c r="E91" s="62"/>
      <c r="F91" s="55"/>
      <c r="G91" s="271"/>
      <c r="H91" s="281"/>
      <c r="I91" s="318"/>
      <c r="J91" s="318"/>
    </row>
    <row r="92" spans="1:10" ht="14.25" customHeight="1" x14ac:dyDescent="0.2">
      <c r="A92" s="223"/>
      <c r="B92" s="6" t="s">
        <v>1505</v>
      </c>
      <c r="C92" s="44"/>
      <c r="D92" s="57"/>
      <c r="E92" s="44"/>
      <c r="F92" s="55"/>
      <c r="G92" s="275"/>
      <c r="H92" s="282"/>
      <c r="I92" s="322"/>
      <c r="J92" s="319"/>
    </row>
    <row r="93" spans="1:10" x14ac:dyDescent="0.2">
      <c r="A93" s="223"/>
      <c r="B93" s="6"/>
      <c r="C93" s="44"/>
      <c r="D93" s="57"/>
      <c r="E93" s="44"/>
      <c r="F93" s="55"/>
      <c r="G93" s="275"/>
      <c r="H93" s="282"/>
      <c r="I93" s="322"/>
      <c r="J93" s="319"/>
    </row>
    <row r="94" spans="1:10" x14ac:dyDescent="0.2">
      <c r="A94" s="100" t="s">
        <v>1506</v>
      </c>
      <c r="B94" s="6" t="s">
        <v>872</v>
      </c>
      <c r="C94" s="62" t="s">
        <v>2219</v>
      </c>
      <c r="D94" s="143" t="s">
        <v>2536</v>
      </c>
      <c r="E94" s="265">
        <f>VLOOKUP(D94,ФОТ!$B$3:$C$105,2,FALSE)</f>
        <v>176.42</v>
      </c>
      <c r="F94" s="55">
        <v>1</v>
      </c>
      <c r="G94" s="262">
        <f>ROUND(E94*F94,2)</f>
        <v>176.42</v>
      </c>
      <c r="H94" s="220">
        <f>ROUND(G94*ФОТ!$D$3,2)</f>
        <v>469.98</v>
      </c>
      <c r="I94" s="190">
        <f>ROUND(H94*ФОТ!$E$3,1)</f>
        <v>681.5</v>
      </c>
      <c r="J94" s="190">
        <f>ROUND(H94*ФОТ!$F$3,1)</f>
        <v>611</v>
      </c>
    </row>
    <row r="95" spans="1:10" x14ac:dyDescent="0.2">
      <c r="A95" s="100"/>
      <c r="B95" s="40" t="s">
        <v>1507</v>
      </c>
      <c r="C95" s="62"/>
      <c r="D95" s="153"/>
      <c r="E95" s="39"/>
      <c r="F95" s="55"/>
      <c r="G95" s="271"/>
      <c r="H95" s="281"/>
      <c r="I95" s="318"/>
      <c r="J95" s="318"/>
    </row>
    <row r="96" spans="1:10" ht="14.25" customHeight="1" x14ac:dyDescent="0.2">
      <c r="A96" s="100"/>
      <c r="B96" s="6" t="s">
        <v>1508</v>
      </c>
      <c r="C96" s="62"/>
      <c r="D96" s="153"/>
      <c r="E96" s="62"/>
      <c r="F96" s="55"/>
      <c r="G96" s="271"/>
      <c r="H96" s="281"/>
      <c r="I96" s="318"/>
      <c r="J96" s="318"/>
    </row>
    <row r="97" spans="1:10" ht="11.25" customHeight="1" x14ac:dyDescent="0.2">
      <c r="A97" s="146"/>
      <c r="B97" s="70"/>
      <c r="C97" s="49"/>
      <c r="D97" s="48"/>
      <c r="E97" s="215"/>
      <c r="F97" s="50"/>
      <c r="G97" s="283"/>
      <c r="H97" s="284"/>
      <c r="I97" s="326"/>
      <c r="J97" s="326"/>
    </row>
    <row r="98" spans="1:10" ht="11.25" customHeight="1" x14ac:dyDescent="0.2">
      <c r="A98" s="285"/>
      <c r="B98" s="57"/>
      <c r="C98" s="54"/>
      <c r="D98" s="53"/>
      <c r="E98" s="55"/>
      <c r="F98" s="55"/>
      <c r="G98" s="274"/>
      <c r="H98" s="274"/>
      <c r="I98" s="274"/>
      <c r="J98" s="274"/>
    </row>
    <row r="99" spans="1:10" ht="15" customHeight="1" x14ac:dyDescent="0.2">
      <c r="A99" s="285"/>
      <c r="B99" s="6"/>
      <c r="C99" s="54"/>
      <c r="D99" s="53"/>
      <c r="E99" s="54"/>
      <c r="F99" s="55"/>
      <c r="G99" s="274"/>
      <c r="H99" s="274"/>
      <c r="I99" s="274"/>
      <c r="J99" s="274"/>
    </row>
    <row r="100" spans="1:10" x14ac:dyDescent="0.2">
      <c r="A100" s="5" t="s">
        <v>3813</v>
      </c>
      <c r="B100" s="5"/>
      <c r="C100" s="60"/>
      <c r="D100" s="286"/>
      <c r="E100" s="60"/>
      <c r="F100" s="138"/>
      <c r="G100" s="287"/>
      <c r="H100" s="287"/>
      <c r="I100" s="287"/>
      <c r="J100" s="287"/>
    </row>
    <row r="101" spans="1:10" ht="14.25" customHeight="1" x14ac:dyDescent="0.2">
      <c r="A101" s="5" t="s">
        <v>3814</v>
      </c>
      <c r="B101" s="5"/>
      <c r="C101" s="60"/>
      <c r="D101" s="286"/>
      <c r="E101" s="60"/>
      <c r="F101" s="138"/>
      <c r="G101" s="287"/>
      <c r="H101" s="287"/>
      <c r="I101" s="287"/>
      <c r="J101" s="287"/>
    </row>
    <row r="102" spans="1:10" ht="14.25" customHeight="1" x14ac:dyDescent="0.2">
      <c r="A102" s="5"/>
      <c r="B102" s="5"/>
      <c r="C102" s="60"/>
      <c r="D102" s="286"/>
      <c r="E102" s="60"/>
      <c r="F102" s="138"/>
      <c r="G102" s="287"/>
      <c r="H102" s="287"/>
      <c r="I102" s="287"/>
      <c r="J102" s="287"/>
    </row>
    <row r="103" spans="1:10" ht="9.75" customHeight="1" x14ac:dyDescent="0.2">
      <c r="A103" s="288"/>
      <c r="B103" s="5"/>
      <c r="C103" s="60"/>
      <c r="D103" s="286"/>
      <c r="E103" s="60"/>
      <c r="F103" s="138"/>
      <c r="G103" s="287"/>
      <c r="H103" s="287"/>
      <c r="I103" s="287"/>
      <c r="J103" s="287"/>
    </row>
    <row r="104" spans="1:10" hidden="1" x14ac:dyDescent="0.2">
      <c r="A104" s="289" t="s">
        <v>3835</v>
      </c>
      <c r="B104" s="290"/>
      <c r="C104" s="186" t="s">
        <v>3836</v>
      </c>
      <c r="D104" s="291" t="s">
        <v>3837</v>
      </c>
      <c r="E104" s="245" t="s">
        <v>484</v>
      </c>
      <c r="F104" s="246" t="s">
        <v>485</v>
      </c>
      <c r="G104" s="245" t="s">
        <v>486</v>
      </c>
      <c r="H104" s="252" t="s">
        <v>487</v>
      </c>
      <c r="I104" s="237" t="s">
        <v>488</v>
      </c>
      <c r="J104" s="238"/>
    </row>
    <row r="105" spans="1:10" hidden="1" x14ac:dyDescent="0.2">
      <c r="A105" s="292" t="s">
        <v>489</v>
      </c>
      <c r="B105" s="160"/>
      <c r="C105" s="293" t="s">
        <v>490</v>
      </c>
      <c r="D105" s="294" t="s">
        <v>491</v>
      </c>
      <c r="E105" s="154" t="s">
        <v>492</v>
      </c>
      <c r="F105" s="236" t="s">
        <v>493</v>
      </c>
      <c r="G105" s="154" t="s">
        <v>494</v>
      </c>
      <c r="H105" s="39" t="s">
        <v>495</v>
      </c>
      <c r="I105" s="239" t="s">
        <v>496</v>
      </c>
      <c r="J105" s="240" t="s">
        <v>497</v>
      </c>
    </row>
    <row r="106" spans="1:10" hidden="1" x14ac:dyDescent="0.2">
      <c r="A106" s="292"/>
      <c r="B106" s="160"/>
      <c r="C106" s="293"/>
      <c r="D106" s="294" t="s">
        <v>498</v>
      </c>
      <c r="E106" s="154" t="s">
        <v>499</v>
      </c>
      <c r="F106" s="236" t="s">
        <v>500</v>
      </c>
      <c r="G106" s="154" t="s">
        <v>501</v>
      </c>
      <c r="H106" s="39" t="s">
        <v>499</v>
      </c>
      <c r="I106" s="202" t="s">
        <v>1633</v>
      </c>
      <c r="J106" s="208" t="s">
        <v>1634</v>
      </c>
    </row>
    <row r="107" spans="1:10" hidden="1" x14ac:dyDescent="0.2">
      <c r="A107" s="295"/>
      <c r="B107" s="296"/>
      <c r="C107" s="71"/>
      <c r="D107" s="297"/>
      <c r="E107" s="247"/>
      <c r="F107" s="248" t="s">
        <v>1635</v>
      </c>
      <c r="G107" s="50" t="s">
        <v>499</v>
      </c>
      <c r="H107" s="298"/>
      <c r="I107" s="209" t="s">
        <v>1636</v>
      </c>
      <c r="J107" s="241" t="s">
        <v>1637</v>
      </c>
    </row>
    <row r="108" spans="1:10" ht="8.25" hidden="1" customHeight="1" x14ac:dyDescent="0.2">
      <c r="A108" s="223"/>
      <c r="B108" s="6"/>
      <c r="C108" s="44"/>
      <c r="D108" s="53"/>
      <c r="E108" s="62"/>
      <c r="F108" s="55"/>
      <c r="G108" s="271"/>
      <c r="H108" s="274"/>
      <c r="I108" s="318"/>
      <c r="J108" s="319"/>
    </row>
    <row r="109" spans="1:10" ht="14.25" customHeight="1" x14ac:dyDescent="0.2">
      <c r="A109" s="299" t="s">
        <v>3815</v>
      </c>
      <c r="B109" s="66" t="s">
        <v>3816</v>
      </c>
      <c r="C109" s="158"/>
      <c r="D109" s="300"/>
      <c r="E109" s="158"/>
      <c r="F109" s="245"/>
      <c r="G109" s="301"/>
      <c r="H109" s="302"/>
      <c r="I109" s="327"/>
      <c r="J109" s="328"/>
    </row>
    <row r="110" spans="1:10" ht="14.25" customHeight="1" x14ac:dyDescent="0.2">
      <c r="A110" s="303"/>
      <c r="B110" s="57" t="s">
        <v>3817</v>
      </c>
      <c r="C110" s="62" t="s">
        <v>456</v>
      </c>
      <c r="D110" s="53" t="s">
        <v>2527</v>
      </c>
      <c r="E110" s="265">
        <f>VLOOKUP(D110,ФОТ!$B$3:$C$105,2,FALSE)</f>
        <v>151.06</v>
      </c>
      <c r="F110" s="55">
        <v>2.65</v>
      </c>
      <c r="G110" s="262">
        <f>ROUND(E110*F110,2)</f>
        <v>400.31</v>
      </c>
      <c r="H110" s="133">
        <f>ROUND(G110*ФОТ!$D$3,2)</f>
        <v>1066.43</v>
      </c>
      <c r="I110" s="190">
        <f>ROUND(H110*ФОТ!$E$3,1)</f>
        <v>1546.3</v>
      </c>
      <c r="J110" s="190">
        <f>ROUND(H110*ФОТ!$F$3,1)</f>
        <v>1386.4</v>
      </c>
    </row>
    <row r="111" spans="1:10" ht="22.5" customHeight="1" x14ac:dyDescent="0.2">
      <c r="A111" s="303"/>
      <c r="B111" s="57" t="s">
        <v>3818</v>
      </c>
      <c r="C111" s="62"/>
      <c r="D111" s="53"/>
      <c r="E111" s="62"/>
      <c r="F111" s="55"/>
      <c r="G111" s="271"/>
      <c r="H111" s="274"/>
      <c r="I111" s="318"/>
      <c r="J111" s="318"/>
    </row>
    <row r="112" spans="1:10" ht="14.25" customHeight="1" x14ac:dyDescent="0.2">
      <c r="A112" s="303"/>
      <c r="B112" s="57" t="s">
        <v>3819</v>
      </c>
      <c r="C112" s="62" t="s">
        <v>456</v>
      </c>
      <c r="D112" s="53" t="s">
        <v>2527</v>
      </c>
      <c r="E112" s="265">
        <f>VLOOKUP(D112,ФОТ!$B$3:$C$105,2,FALSE)</f>
        <v>151.06</v>
      </c>
      <c r="F112" s="55">
        <v>0.35</v>
      </c>
      <c r="G112" s="262">
        <f>ROUND(E112*F112,2)</f>
        <v>52.87</v>
      </c>
      <c r="H112" s="133">
        <f>ROUND(G112*ФОТ!$D$3,2)</f>
        <v>140.85</v>
      </c>
      <c r="I112" s="190">
        <f>ROUND(H112*ФОТ!$E$3,1)</f>
        <v>204.2</v>
      </c>
      <c r="J112" s="190">
        <f>ROUND(H112*ФОТ!$F$3,1)</f>
        <v>183.1</v>
      </c>
    </row>
    <row r="113" spans="1:10" ht="14.25" customHeight="1" x14ac:dyDescent="0.2">
      <c r="A113" s="303"/>
      <c r="B113" s="57" t="s">
        <v>3820</v>
      </c>
      <c r="C113" s="62" t="s">
        <v>2219</v>
      </c>
      <c r="D113" s="53" t="s">
        <v>2527</v>
      </c>
      <c r="E113" s="265">
        <f>VLOOKUP(D113,ФОТ!$B$3:$C$105,2,FALSE)</f>
        <v>151.06</v>
      </c>
      <c r="F113" s="55">
        <v>0.5</v>
      </c>
      <c r="G113" s="262">
        <f>ROUND(E113*F113,2)</f>
        <v>75.53</v>
      </c>
      <c r="H113" s="133">
        <f>ROUND(G113*ФОТ!$D$3,2)</f>
        <v>201.21</v>
      </c>
      <c r="I113" s="190">
        <f>ROUND(H113*ФОТ!$E$3,1)</f>
        <v>291.8</v>
      </c>
      <c r="J113" s="190">
        <f>ROUND(H113*ФОТ!$F$3,1)</f>
        <v>261.60000000000002</v>
      </c>
    </row>
    <row r="114" spans="1:10" ht="14.25" customHeight="1" x14ac:dyDescent="0.2">
      <c r="A114" s="303"/>
      <c r="B114" s="57" t="s">
        <v>3821</v>
      </c>
      <c r="C114" s="62" t="s">
        <v>2219</v>
      </c>
      <c r="D114" s="53" t="s">
        <v>2527</v>
      </c>
      <c r="E114" s="265">
        <f>VLOOKUP(D114,ФОТ!$B$3:$C$105,2,FALSE)</f>
        <v>151.06</v>
      </c>
      <c r="F114" s="55">
        <v>0.72</v>
      </c>
      <c r="G114" s="262">
        <f>ROUND(E114*F114,2)</f>
        <v>108.76</v>
      </c>
      <c r="H114" s="133">
        <f>ROUND(G114*ФОТ!$D$3,2)</f>
        <v>289.74</v>
      </c>
      <c r="I114" s="190">
        <f>ROUND(H114*ФОТ!$E$3,1)</f>
        <v>420.1</v>
      </c>
      <c r="J114" s="190">
        <f>ROUND(H114*ФОТ!$F$3,1)</f>
        <v>376.7</v>
      </c>
    </row>
    <row r="115" spans="1:10" ht="14.25" customHeight="1" x14ac:dyDescent="0.2">
      <c r="A115" s="303"/>
      <c r="B115" s="57" t="s">
        <v>3822</v>
      </c>
      <c r="C115" s="62" t="s">
        <v>2219</v>
      </c>
      <c r="D115" s="53" t="s">
        <v>2527</v>
      </c>
      <c r="E115" s="265">
        <f>VLOOKUP(D115,ФОТ!$B$3:$C$105,2,FALSE)</f>
        <v>151.06</v>
      </c>
      <c r="F115" s="55">
        <v>1.08</v>
      </c>
      <c r="G115" s="262">
        <f>ROUND(E115*F115,2)</f>
        <v>163.13999999999999</v>
      </c>
      <c r="H115" s="133">
        <f>ROUND(G115*ФОТ!$D$3,2)</f>
        <v>434.6</v>
      </c>
      <c r="I115" s="190">
        <f>ROUND(H115*ФОТ!$E$3,1)</f>
        <v>630.20000000000005</v>
      </c>
      <c r="J115" s="190">
        <f>ROUND(H115*ФОТ!$F$3,1)</f>
        <v>565</v>
      </c>
    </row>
    <row r="116" spans="1:10" x14ac:dyDescent="0.2">
      <c r="A116" s="303"/>
      <c r="B116" s="57"/>
      <c r="C116" s="62"/>
      <c r="D116" s="53"/>
      <c r="E116" s="62"/>
      <c r="F116" s="55"/>
      <c r="G116" s="271"/>
      <c r="H116" s="274"/>
      <c r="I116" s="318"/>
      <c r="J116" s="319"/>
    </row>
    <row r="117" spans="1:10" ht="21" customHeight="1" x14ac:dyDescent="0.2">
      <c r="A117" s="303" t="s">
        <v>3823</v>
      </c>
      <c r="B117" s="57" t="s">
        <v>3824</v>
      </c>
      <c r="C117" s="62" t="s">
        <v>456</v>
      </c>
      <c r="D117" s="53" t="s">
        <v>2527</v>
      </c>
      <c r="E117" s="265">
        <f>VLOOKUP(D117,ФОТ!$B$3:$C$105,2,FALSE)</f>
        <v>151.06</v>
      </c>
      <c r="F117" s="55">
        <v>3.37</v>
      </c>
      <c r="G117" s="262">
        <f>ROUND(E117*F117,2)</f>
        <v>509.07</v>
      </c>
      <c r="H117" s="133">
        <f>ROUND(G117*ФОТ!$D$3,2)</f>
        <v>1356.16</v>
      </c>
      <c r="I117" s="190">
        <f>ROUND(H117*ФОТ!$E$3,1)</f>
        <v>1966.4</v>
      </c>
      <c r="J117" s="190">
        <f>ROUND(H117*ФОТ!$F$3,1)</f>
        <v>1763</v>
      </c>
    </row>
    <row r="118" spans="1:10" ht="12.75" customHeight="1" x14ac:dyDescent="0.2">
      <c r="A118" s="303"/>
      <c r="B118" s="57" t="s">
        <v>3818</v>
      </c>
      <c r="C118" s="62"/>
      <c r="D118" s="53"/>
      <c r="E118" s="62"/>
      <c r="F118" s="55"/>
      <c r="G118" s="271"/>
      <c r="H118" s="274"/>
      <c r="I118" s="318"/>
      <c r="J118" s="319"/>
    </row>
    <row r="119" spans="1:10" ht="14.25" customHeight="1" x14ac:dyDescent="0.2">
      <c r="A119" s="303"/>
      <c r="B119" s="57" t="s">
        <v>3819</v>
      </c>
      <c r="C119" s="62" t="s">
        <v>2219</v>
      </c>
      <c r="D119" s="53" t="s">
        <v>2527</v>
      </c>
      <c r="E119" s="265">
        <f>VLOOKUP(D119,ФОТ!$B$3:$C$105,2,FALSE)</f>
        <v>151.06</v>
      </c>
      <c r="F119" s="55">
        <v>0.35</v>
      </c>
      <c r="G119" s="262">
        <f>ROUND(E119*F119,2)</f>
        <v>52.87</v>
      </c>
      <c r="H119" s="133">
        <f>ROUND(G119*ФОТ!$D$3,2)</f>
        <v>140.85</v>
      </c>
      <c r="I119" s="190">
        <f>ROUND(H119*ФОТ!$E$3,1)</f>
        <v>204.2</v>
      </c>
      <c r="J119" s="190">
        <f>ROUND(H119*ФОТ!$F$3,1)</f>
        <v>183.1</v>
      </c>
    </row>
    <row r="120" spans="1:10" ht="14.25" customHeight="1" x14ac:dyDescent="0.2">
      <c r="A120" s="303"/>
      <c r="B120" s="57" t="s">
        <v>3820</v>
      </c>
      <c r="C120" s="62" t="s">
        <v>2219</v>
      </c>
      <c r="D120" s="53" t="s">
        <v>2527</v>
      </c>
      <c r="E120" s="265">
        <f>VLOOKUP(D120,ФОТ!$B$3:$C$105,2,FALSE)</f>
        <v>151.06</v>
      </c>
      <c r="F120" s="55">
        <v>0.5</v>
      </c>
      <c r="G120" s="262">
        <f>ROUND(E120*F120,2)</f>
        <v>75.53</v>
      </c>
      <c r="H120" s="133">
        <f>ROUND(G120*ФОТ!$D$3,2)</f>
        <v>201.21</v>
      </c>
      <c r="I120" s="190">
        <f>ROUND(H120*ФОТ!$E$3,1)</f>
        <v>291.8</v>
      </c>
      <c r="J120" s="190">
        <f>ROUND(H120*ФОТ!$F$3,1)</f>
        <v>261.60000000000002</v>
      </c>
    </row>
    <row r="121" spans="1:10" ht="14.25" customHeight="1" x14ac:dyDescent="0.2">
      <c r="A121" s="303"/>
      <c r="B121" s="57" t="s">
        <v>3821</v>
      </c>
      <c r="C121" s="62" t="s">
        <v>2219</v>
      </c>
      <c r="D121" s="53" t="s">
        <v>2527</v>
      </c>
      <c r="E121" s="265">
        <f>VLOOKUP(D121,ФОТ!$B$3:$C$105,2,FALSE)</f>
        <v>151.06</v>
      </c>
      <c r="F121" s="55">
        <v>1.08</v>
      </c>
      <c r="G121" s="262">
        <f>ROUND(E121*F121,2)</f>
        <v>163.13999999999999</v>
      </c>
      <c r="H121" s="133">
        <f>ROUND(G121*ФОТ!$D$3,2)</f>
        <v>434.6</v>
      </c>
      <c r="I121" s="190">
        <f>ROUND(H121*ФОТ!$E$3,1)</f>
        <v>630.20000000000005</v>
      </c>
      <c r="J121" s="190">
        <f>ROUND(H121*ФОТ!$F$3,1)</f>
        <v>565</v>
      </c>
    </row>
    <row r="122" spans="1:10" ht="14.25" customHeight="1" x14ac:dyDescent="0.2">
      <c r="A122" s="303"/>
      <c r="B122" s="57" t="s">
        <v>3822</v>
      </c>
      <c r="C122" s="62" t="s">
        <v>2219</v>
      </c>
      <c r="D122" s="53" t="s">
        <v>2527</v>
      </c>
      <c r="E122" s="265">
        <f>VLOOKUP(D122,ФОТ!$B$3:$C$105,2,FALSE)</f>
        <v>151.06</v>
      </c>
      <c r="F122" s="55">
        <v>1.44</v>
      </c>
      <c r="G122" s="262">
        <f>ROUND(E122*F122,2)</f>
        <v>217.53</v>
      </c>
      <c r="H122" s="133">
        <f>ROUND(G122*ФОТ!$D$3,2)</f>
        <v>579.5</v>
      </c>
      <c r="I122" s="190">
        <f>ROUND(H122*ФОТ!$E$3,1)</f>
        <v>840.3</v>
      </c>
      <c r="J122" s="190">
        <f>ROUND(H122*ФОТ!$F$3,1)</f>
        <v>753.4</v>
      </c>
    </row>
    <row r="123" spans="1:10" x14ac:dyDescent="0.2">
      <c r="A123" s="303"/>
      <c r="B123" s="57"/>
      <c r="C123" s="62"/>
      <c r="D123" s="53"/>
      <c r="E123" s="62"/>
      <c r="F123" s="55"/>
      <c r="G123" s="271"/>
      <c r="H123" s="274"/>
      <c r="I123" s="318"/>
      <c r="J123" s="319"/>
    </row>
    <row r="124" spans="1:10" x14ac:dyDescent="0.2">
      <c r="A124" s="303" t="s">
        <v>3825</v>
      </c>
      <c r="B124" s="57" t="s">
        <v>3826</v>
      </c>
      <c r="C124" s="62" t="s">
        <v>456</v>
      </c>
      <c r="D124" s="53" t="s">
        <v>2527</v>
      </c>
      <c r="E124" s="265">
        <f>VLOOKUP(D124,ФОТ!$B$3:$C$105,2,FALSE)</f>
        <v>151.06</v>
      </c>
      <c r="F124" s="55">
        <v>4.09</v>
      </c>
      <c r="G124" s="262">
        <f>ROUND(E124*F124,2)</f>
        <v>617.84</v>
      </c>
      <c r="H124" s="133">
        <f>ROUND(G124*ФОТ!$D$3,2)</f>
        <v>1645.93</v>
      </c>
      <c r="I124" s="190">
        <f>ROUND(H124*ФОТ!$E$3,1)</f>
        <v>2386.6</v>
      </c>
      <c r="J124" s="190">
        <f>ROUND(H124*ФОТ!$F$3,1)</f>
        <v>2139.6999999999998</v>
      </c>
    </row>
    <row r="125" spans="1:10" ht="14.25" customHeight="1" x14ac:dyDescent="0.2">
      <c r="A125" s="303"/>
      <c r="B125" s="57" t="s">
        <v>3818</v>
      </c>
      <c r="C125" s="62"/>
      <c r="D125" s="53"/>
      <c r="E125" s="62"/>
      <c r="F125" s="55"/>
      <c r="G125" s="271"/>
      <c r="H125" s="274"/>
      <c r="I125" s="318"/>
      <c r="J125" s="319"/>
    </row>
    <row r="126" spans="1:10" ht="14.25" customHeight="1" x14ac:dyDescent="0.2">
      <c r="A126" s="223"/>
      <c r="B126" s="57" t="s">
        <v>3819</v>
      </c>
      <c r="C126" s="62" t="s">
        <v>2219</v>
      </c>
      <c r="D126" s="53" t="s">
        <v>2527</v>
      </c>
      <c r="E126" s="265">
        <f>VLOOKUP(D126,ФОТ!$B$3:$C$105,2,FALSE)</f>
        <v>151.06</v>
      </c>
      <c r="F126" s="55">
        <v>0.35</v>
      </c>
      <c r="G126" s="262">
        <f>ROUND(E126*F126,2)</f>
        <v>52.87</v>
      </c>
      <c r="H126" s="133">
        <f>ROUND(G126*ФОТ!$D$3,2)</f>
        <v>140.85</v>
      </c>
      <c r="I126" s="190">
        <f>ROUND(H126*ФОТ!$E$3,1)</f>
        <v>204.2</v>
      </c>
      <c r="J126" s="190">
        <f>ROUND(H126*ФОТ!$F$3,1)</f>
        <v>183.1</v>
      </c>
    </row>
    <row r="127" spans="1:10" ht="14.25" customHeight="1" x14ac:dyDescent="0.2">
      <c r="A127" s="223"/>
      <c r="B127" s="57" t="s">
        <v>3820</v>
      </c>
      <c r="C127" s="62" t="s">
        <v>2219</v>
      </c>
      <c r="D127" s="53" t="s">
        <v>2527</v>
      </c>
      <c r="E127" s="265">
        <f>VLOOKUP(D127,ФОТ!$B$3:$C$105,2,FALSE)</f>
        <v>151.06</v>
      </c>
      <c r="F127" s="55">
        <v>0.5</v>
      </c>
      <c r="G127" s="262">
        <f>ROUND(E127*F127,2)</f>
        <v>75.53</v>
      </c>
      <c r="H127" s="133">
        <f>ROUND(G127*ФОТ!$D$3,2)</f>
        <v>201.21</v>
      </c>
      <c r="I127" s="190">
        <f>ROUND(H127*ФОТ!$E$3,1)</f>
        <v>291.8</v>
      </c>
      <c r="J127" s="190">
        <f>ROUND(H127*ФОТ!$F$3,1)</f>
        <v>261.60000000000002</v>
      </c>
    </row>
    <row r="128" spans="1:10" ht="14.25" customHeight="1" x14ac:dyDescent="0.2">
      <c r="A128" s="223"/>
      <c r="B128" s="57" t="s">
        <v>3821</v>
      </c>
      <c r="C128" s="62" t="s">
        <v>2219</v>
      </c>
      <c r="D128" s="53" t="s">
        <v>2527</v>
      </c>
      <c r="E128" s="265">
        <f>VLOOKUP(D128,ФОТ!$B$3:$C$105,2,FALSE)</f>
        <v>151.06</v>
      </c>
      <c r="F128" s="55">
        <v>1.44</v>
      </c>
      <c r="G128" s="262">
        <f>ROUND(E128*F128,2)</f>
        <v>217.53</v>
      </c>
      <c r="H128" s="133">
        <f>ROUND(G128*ФОТ!$D$3,2)</f>
        <v>579.5</v>
      </c>
      <c r="I128" s="190">
        <f>ROUND(H128*ФОТ!$E$3,1)</f>
        <v>840.3</v>
      </c>
      <c r="J128" s="190">
        <f>ROUND(H128*ФОТ!$F$3,1)</f>
        <v>753.4</v>
      </c>
    </row>
    <row r="129" spans="1:10" ht="14.25" customHeight="1" x14ac:dyDescent="0.2">
      <c r="A129" s="223"/>
      <c r="B129" s="57" t="s">
        <v>3822</v>
      </c>
      <c r="C129" s="62" t="s">
        <v>2219</v>
      </c>
      <c r="D129" s="53" t="s">
        <v>2527</v>
      </c>
      <c r="E129" s="265">
        <f>VLOOKUP(D129,ФОТ!$B$3:$C$105,2,FALSE)</f>
        <v>151.06</v>
      </c>
      <c r="F129" s="55">
        <v>1.8</v>
      </c>
      <c r="G129" s="262">
        <f>ROUND(E129*F129,2)</f>
        <v>271.91000000000003</v>
      </c>
      <c r="H129" s="133">
        <f>ROUND(G129*ФОТ!$D$3,2)</f>
        <v>724.37</v>
      </c>
      <c r="I129" s="190">
        <f>ROUND(H129*ФОТ!$E$3,1)</f>
        <v>1050.3</v>
      </c>
      <c r="J129" s="190">
        <f>ROUND(H129*ФОТ!$F$3,1)</f>
        <v>941.7</v>
      </c>
    </row>
    <row r="130" spans="1:10" ht="9.75" customHeight="1" x14ac:dyDescent="0.2">
      <c r="A130" s="223"/>
      <c r="B130" s="57"/>
      <c r="C130" s="62"/>
      <c r="D130" s="53"/>
      <c r="E130" s="62"/>
      <c r="F130" s="55"/>
      <c r="G130" s="271"/>
      <c r="H130" s="274"/>
      <c r="I130" s="318"/>
      <c r="J130" s="319"/>
    </row>
    <row r="131" spans="1:10" x14ac:dyDescent="0.2">
      <c r="A131" s="303" t="s">
        <v>3827</v>
      </c>
      <c r="B131" s="57" t="s">
        <v>3828</v>
      </c>
      <c r="C131" s="62" t="s">
        <v>456</v>
      </c>
      <c r="D131" s="53" t="s">
        <v>2527</v>
      </c>
      <c r="E131" s="265">
        <f>VLOOKUP(D131,ФОТ!$B$3:$C$105,2,FALSE)</f>
        <v>151.06</v>
      </c>
      <c r="F131" s="55">
        <v>0.4</v>
      </c>
      <c r="G131" s="262">
        <f>ROUND(E131*F131,2)</f>
        <v>60.42</v>
      </c>
      <c r="H131" s="133">
        <f>ROUND(G131*ФОТ!$D$3,2)</f>
        <v>160.96</v>
      </c>
      <c r="I131" s="190">
        <f>ROUND(H131*ФОТ!$E$3,1)</f>
        <v>233.4</v>
      </c>
      <c r="J131" s="190">
        <f>ROUND(H131*ФОТ!$F$3,1)</f>
        <v>209.2</v>
      </c>
    </row>
    <row r="132" spans="1:10" ht="14.25" customHeight="1" x14ac:dyDescent="0.2">
      <c r="A132" s="303"/>
      <c r="B132" s="57" t="s">
        <v>3829</v>
      </c>
      <c r="C132" s="62"/>
      <c r="D132" s="53"/>
      <c r="E132" s="62"/>
      <c r="F132" s="55"/>
      <c r="G132" s="271"/>
      <c r="H132" s="274"/>
      <c r="I132" s="318"/>
      <c r="J132" s="319"/>
    </row>
    <row r="133" spans="1:10" ht="9.75" customHeight="1" x14ac:dyDescent="0.2">
      <c r="A133" s="303"/>
      <c r="B133" s="57"/>
      <c r="C133" s="62"/>
      <c r="D133" s="53"/>
      <c r="E133" s="62"/>
      <c r="F133" s="55"/>
      <c r="G133" s="271"/>
      <c r="H133" s="274"/>
      <c r="I133" s="318"/>
      <c r="J133" s="319"/>
    </row>
    <row r="134" spans="1:10" x14ac:dyDescent="0.2">
      <c r="A134" s="303" t="s">
        <v>3830</v>
      </c>
      <c r="B134" s="57" t="s">
        <v>2680</v>
      </c>
      <c r="C134" s="62" t="s">
        <v>2681</v>
      </c>
      <c r="D134" s="53" t="s">
        <v>2526</v>
      </c>
      <c r="E134" s="265">
        <f>VLOOKUP(D134,ФОТ!$B$3:$C$105,2,FALSE)</f>
        <v>144.41</v>
      </c>
      <c r="F134" s="55">
        <v>6.6</v>
      </c>
      <c r="G134" s="262">
        <f>ROUND(E134*F134,2)</f>
        <v>953.11</v>
      </c>
      <c r="H134" s="133">
        <f>ROUND(G134*ФОТ!$D$3,2)</f>
        <v>2539.09</v>
      </c>
      <c r="I134" s="190">
        <f>ROUND(H134*ФОТ!$E$3,1)</f>
        <v>3681.7</v>
      </c>
      <c r="J134" s="190">
        <f>ROUND(H134*ФОТ!$F$3,1)</f>
        <v>3300.8</v>
      </c>
    </row>
    <row r="135" spans="1:10" ht="14.25" customHeight="1" x14ac:dyDescent="0.2">
      <c r="A135" s="303"/>
      <c r="B135" s="57" t="s">
        <v>2682</v>
      </c>
      <c r="C135" s="62"/>
      <c r="D135" s="53" t="s">
        <v>2525</v>
      </c>
      <c r="E135" s="265">
        <f>VLOOKUP(D135,ФОТ!$B$3:$C$105,2,FALSE)</f>
        <v>131.12</v>
      </c>
      <c r="F135" s="55">
        <v>3.3</v>
      </c>
      <c r="G135" s="262">
        <f>ROUND(E135*F135,2)</f>
        <v>432.7</v>
      </c>
      <c r="H135" s="133">
        <f>ROUND(G135*ФОТ!$D$3,2)</f>
        <v>1152.71</v>
      </c>
      <c r="I135" s="190">
        <f>ROUND(H135*ФОТ!$E$3,1)</f>
        <v>1671.4</v>
      </c>
      <c r="J135" s="190">
        <f>ROUND(H135*ФОТ!$F$3,1)</f>
        <v>1498.5</v>
      </c>
    </row>
    <row r="136" spans="1:10" ht="14.25" customHeight="1" x14ac:dyDescent="0.2">
      <c r="A136" s="303"/>
      <c r="B136" s="57" t="s">
        <v>2683</v>
      </c>
      <c r="C136" s="62"/>
      <c r="D136" s="53"/>
      <c r="E136" s="62"/>
      <c r="F136" s="55"/>
      <c r="G136" s="271"/>
      <c r="H136" s="274"/>
      <c r="I136" s="318"/>
      <c r="J136" s="319"/>
    </row>
    <row r="137" spans="1:10" ht="14.25" customHeight="1" x14ac:dyDescent="0.25">
      <c r="A137" s="303"/>
      <c r="B137" s="57"/>
      <c r="C137" s="62"/>
      <c r="D137" s="53"/>
      <c r="E137" s="62"/>
      <c r="F137" s="55"/>
      <c r="G137" s="271"/>
      <c r="H137" s="274"/>
      <c r="I137" s="329">
        <f>I134+I135</f>
        <v>5353.1</v>
      </c>
      <c r="J137" s="329">
        <f>J134+J135</f>
        <v>4799.3</v>
      </c>
    </row>
    <row r="138" spans="1:10" ht="7.5" customHeight="1" x14ac:dyDescent="0.2">
      <c r="A138" s="303"/>
      <c r="B138" s="304"/>
      <c r="C138" s="62"/>
      <c r="D138" s="53"/>
      <c r="E138" s="39"/>
      <c r="F138" s="55"/>
      <c r="G138" s="271"/>
      <c r="H138" s="274"/>
      <c r="I138" s="318"/>
      <c r="J138" s="319"/>
    </row>
    <row r="139" spans="1:10" x14ac:dyDescent="0.2">
      <c r="A139" s="303" t="s">
        <v>2684</v>
      </c>
      <c r="B139" s="304" t="s">
        <v>2685</v>
      </c>
      <c r="C139" s="62"/>
      <c r="D139" s="53"/>
      <c r="E139" s="39"/>
      <c r="F139" s="55"/>
      <c r="G139" s="271"/>
      <c r="H139" s="271"/>
      <c r="I139" s="318"/>
      <c r="J139" s="319"/>
    </row>
    <row r="140" spans="1:10" ht="12.75" customHeight="1" x14ac:dyDescent="0.2">
      <c r="A140" s="303"/>
      <c r="B140" s="304" t="s">
        <v>2686</v>
      </c>
      <c r="C140" s="62"/>
      <c r="D140" s="53"/>
      <c r="E140" s="39"/>
      <c r="F140" s="55"/>
      <c r="G140" s="271"/>
      <c r="H140" s="274"/>
      <c r="I140" s="318"/>
      <c r="J140" s="319"/>
    </row>
    <row r="141" spans="1:10" ht="12.75" customHeight="1" x14ac:dyDescent="0.2">
      <c r="A141" s="303"/>
      <c r="B141" s="304" t="s">
        <v>2687</v>
      </c>
      <c r="C141" s="62" t="s">
        <v>233</v>
      </c>
      <c r="D141" s="53" t="s">
        <v>2538</v>
      </c>
      <c r="E141" s="265">
        <f>VLOOKUP(D141,ФОТ!$B$3:$C$105,2,FALSE)</f>
        <v>176.42</v>
      </c>
      <c r="F141" s="55">
        <v>0.5</v>
      </c>
      <c r="G141" s="262">
        <f t="shared" ref="G141:G157" si="0">ROUND(E141*F141,2)</f>
        <v>88.21</v>
      </c>
      <c r="H141" s="133">
        <f>ROUND(G141*ФОТ!$D$3,2)</f>
        <v>234.99</v>
      </c>
      <c r="I141" s="190">
        <f>ROUND(H141*ФОТ!$E$3,1)</f>
        <v>340.7</v>
      </c>
      <c r="J141" s="319"/>
    </row>
    <row r="142" spans="1:10" x14ac:dyDescent="0.2">
      <c r="A142" s="223"/>
      <c r="B142" s="304"/>
      <c r="C142" s="305" t="s">
        <v>2688</v>
      </c>
      <c r="D142" s="53" t="s">
        <v>2531</v>
      </c>
      <c r="E142" s="265">
        <f>VLOOKUP(D142,ФОТ!$B$3:$C$105,2,FALSE)</f>
        <v>255.29</v>
      </c>
      <c r="F142" s="55">
        <v>0.5</v>
      </c>
      <c r="G142" s="262">
        <f t="shared" si="0"/>
        <v>127.65</v>
      </c>
      <c r="H142" s="133">
        <f>ROUND(G142*ФОТ!$D$3,2)</f>
        <v>340.06</v>
      </c>
      <c r="I142" s="190">
        <f>ROUND(H142*ФОТ!$E$3,1)</f>
        <v>493.1</v>
      </c>
      <c r="J142" s="319"/>
    </row>
    <row r="143" spans="1:10" ht="15" x14ac:dyDescent="0.25">
      <c r="A143" s="223"/>
      <c r="B143" s="304"/>
      <c r="C143" s="305"/>
      <c r="D143" s="53"/>
      <c r="E143" s="265"/>
      <c r="F143" s="55"/>
      <c r="G143" s="262"/>
      <c r="H143" s="133"/>
      <c r="I143" s="242">
        <f>I141+I142</f>
        <v>833.8</v>
      </c>
      <c r="J143" s="242">
        <f>J141+J142</f>
        <v>0</v>
      </c>
    </row>
    <row r="144" spans="1:10" ht="19.5" customHeight="1" x14ac:dyDescent="0.2">
      <c r="A144" s="223"/>
      <c r="B144" s="304" t="s">
        <v>2689</v>
      </c>
      <c r="C144" s="62" t="s">
        <v>2219</v>
      </c>
      <c r="D144" s="53" t="s">
        <v>2538</v>
      </c>
      <c r="E144" s="265">
        <f>VLOOKUP(D144,ФОТ!$B$3:$C$105,2,FALSE)</f>
        <v>176.42</v>
      </c>
      <c r="F144" s="55">
        <v>0.75</v>
      </c>
      <c r="G144" s="262">
        <f t="shared" si="0"/>
        <v>132.32</v>
      </c>
      <c r="H144" s="133">
        <f>ROUND(G144*ФОТ!$D$3,2)</f>
        <v>352.5</v>
      </c>
      <c r="I144" s="190">
        <f>ROUND(H144*ФОТ!$E$3,1)</f>
        <v>511.1</v>
      </c>
      <c r="J144" s="319"/>
    </row>
    <row r="145" spans="1:10" ht="11.25" customHeight="1" x14ac:dyDescent="0.2">
      <c r="A145" s="223"/>
      <c r="B145" s="304"/>
      <c r="C145" s="62"/>
      <c r="D145" s="53" t="s">
        <v>2531</v>
      </c>
      <c r="E145" s="265">
        <f>VLOOKUP(D145,ФОТ!$B$3:$C$105,2,FALSE)</f>
        <v>255.29</v>
      </c>
      <c r="F145" s="55">
        <v>0.75</v>
      </c>
      <c r="G145" s="262">
        <f t="shared" si="0"/>
        <v>191.47</v>
      </c>
      <c r="H145" s="133">
        <f>ROUND(G145*ФОТ!$D$3,2)</f>
        <v>510.08</v>
      </c>
      <c r="I145" s="190">
        <f>ROUND(H145*ФОТ!$E$3,1)</f>
        <v>739.6</v>
      </c>
      <c r="J145" s="319"/>
    </row>
    <row r="146" spans="1:10" ht="15" customHeight="1" x14ac:dyDescent="0.25">
      <c r="A146" s="223"/>
      <c r="B146" s="304"/>
      <c r="C146" s="62"/>
      <c r="D146" s="53"/>
      <c r="E146" s="265"/>
      <c r="F146" s="55"/>
      <c r="G146" s="262"/>
      <c r="H146" s="133"/>
      <c r="I146" s="242">
        <f>I144+I145</f>
        <v>1250.7</v>
      </c>
      <c r="J146" s="242">
        <f>J144+J145</f>
        <v>0</v>
      </c>
    </row>
    <row r="147" spans="1:10" ht="18.75" customHeight="1" x14ac:dyDescent="0.2">
      <c r="A147" s="223"/>
      <c r="B147" s="304" t="s">
        <v>1479</v>
      </c>
      <c r="C147" s="62" t="s">
        <v>2219</v>
      </c>
      <c r="D147" s="53" t="s">
        <v>2538</v>
      </c>
      <c r="E147" s="265">
        <f>VLOOKUP(D147,ФОТ!$B$3:$C$105,2,FALSE)</f>
        <v>176.42</v>
      </c>
      <c r="F147" s="55">
        <v>1</v>
      </c>
      <c r="G147" s="262">
        <f t="shared" si="0"/>
        <v>176.42</v>
      </c>
      <c r="H147" s="133">
        <f>ROUND(G147*ФОТ!$D$3,2)</f>
        <v>469.98</v>
      </c>
      <c r="I147" s="190">
        <f>ROUND(H147*ФОТ!$E$3,1)</f>
        <v>681.5</v>
      </c>
      <c r="J147" s="319"/>
    </row>
    <row r="148" spans="1:10" ht="11.25" customHeight="1" x14ac:dyDescent="0.2">
      <c r="A148" s="223"/>
      <c r="B148" s="304"/>
      <c r="C148" s="62"/>
      <c r="D148" s="53" t="s">
        <v>2531</v>
      </c>
      <c r="E148" s="265">
        <f>VLOOKUP(D148,ФОТ!$B$3:$C$105,2,FALSE)</f>
        <v>255.29</v>
      </c>
      <c r="F148" s="55">
        <v>1</v>
      </c>
      <c r="G148" s="262">
        <f t="shared" si="0"/>
        <v>255.29</v>
      </c>
      <c r="H148" s="133">
        <f>ROUND(G148*ФОТ!$D$3,2)</f>
        <v>680.09</v>
      </c>
      <c r="I148" s="190">
        <f>ROUND(H148*ФОТ!$E$3,1)</f>
        <v>986.1</v>
      </c>
      <c r="J148" s="319"/>
    </row>
    <row r="149" spans="1:10" ht="17.25" customHeight="1" x14ac:dyDescent="0.25">
      <c r="A149" s="223"/>
      <c r="B149" s="304"/>
      <c r="C149" s="62"/>
      <c r="D149" s="53"/>
      <c r="E149" s="265"/>
      <c r="F149" s="55"/>
      <c r="G149" s="262"/>
      <c r="H149" s="133"/>
      <c r="I149" s="242">
        <f>I147+I148</f>
        <v>1667.6</v>
      </c>
      <c r="J149" s="330"/>
    </row>
    <row r="150" spans="1:10" ht="24.75" customHeight="1" x14ac:dyDescent="0.2">
      <c r="A150" s="223"/>
      <c r="B150" s="304" t="s">
        <v>279</v>
      </c>
      <c r="C150" s="62" t="s">
        <v>233</v>
      </c>
      <c r="D150" s="53" t="s">
        <v>2538</v>
      </c>
      <c r="E150" s="265">
        <f>VLOOKUP(D150,ФОТ!$B$3:$C$105,2,FALSE)</f>
        <v>176.42</v>
      </c>
      <c r="F150" s="55">
        <v>2</v>
      </c>
      <c r="G150" s="262">
        <f t="shared" si="0"/>
        <v>352.84</v>
      </c>
      <c r="H150" s="133">
        <f>ROUND(G150*ФОТ!$D$3,2)</f>
        <v>939.97</v>
      </c>
      <c r="I150" s="190">
        <f>ROUND(H150*ФОТ!$E$3,1)</f>
        <v>1363</v>
      </c>
      <c r="J150" s="319"/>
    </row>
    <row r="151" spans="1:10" ht="11.25" customHeight="1" x14ac:dyDescent="0.2">
      <c r="A151" s="223"/>
      <c r="B151" s="304"/>
      <c r="C151" s="305" t="s">
        <v>2688</v>
      </c>
      <c r="D151" s="53" t="s">
        <v>2531</v>
      </c>
      <c r="E151" s="265">
        <f>VLOOKUP(D151,ФОТ!$B$3:$C$105,2,FALSE)</f>
        <v>255.29</v>
      </c>
      <c r="F151" s="55">
        <v>2</v>
      </c>
      <c r="G151" s="262">
        <f t="shared" si="0"/>
        <v>510.58</v>
      </c>
      <c r="H151" s="133">
        <f>ROUND(G151*ФОТ!$D$3,2)</f>
        <v>1360.19</v>
      </c>
      <c r="I151" s="190">
        <f>ROUND(H151*ФОТ!$E$3,1)</f>
        <v>1972.3</v>
      </c>
      <c r="J151" s="319"/>
    </row>
    <row r="152" spans="1:10" ht="15" customHeight="1" x14ac:dyDescent="0.25">
      <c r="A152" s="223"/>
      <c r="B152" s="304"/>
      <c r="C152" s="305"/>
      <c r="D152" s="53"/>
      <c r="E152" s="265"/>
      <c r="F152" s="55"/>
      <c r="G152" s="262"/>
      <c r="H152" s="133"/>
      <c r="I152" s="242">
        <f>I150+I151</f>
        <v>3335.3</v>
      </c>
      <c r="J152" s="242">
        <f>J150+J151</f>
        <v>0</v>
      </c>
    </row>
    <row r="153" spans="1:10" ht="21.75" customHeight="1" x14ac:dyDescent="0.2">
      <c r="A153" s="303"/>
      <c r="B153" s="304" t="s">
        <v>280</v>
      </c>
      <c r="C153" s="62" t="s">
        <v>2219</v>
      </c>
      <c r="D153" s="53" t="s">
        <v>2538</v>
      </c>
      <c r="E153" s="265">
        <f>VLOOKUP(D153,ФОТ!$B$3:$C$105,2,FALSE)</f>
        <v>176.42</v>
      </c>
      <c r="F153" s="55">
        <v>3</v>
      </c>
      <c r="G153" s="262">
        <f t="shared" si="0"/>
        <v>529.26</v>
      </c>
      <c r="H153" s="133">
        <f>ROUND(G153*ФОТ!$D$3,2)</f>
        <v>1409.95</v>
      </c>
      <c r="I153" s="190">
        <f>ROUND(H153*ФОТ!$E$3,1)</f>
        <v>2044.4</v>
      </c>
      <c r="J153" s="319"/>
    </row>
    <row r="154" spans="1:10" ht="12.75" customHeight="1" x14ac:dyDescent="0.2">
      <c r="A154" s="303"/>
      <c r="B154" s="304"/>
      <c r="C154" s="62"/>
      <c r="D154" s="53" t="s">
        <v>2531</v>
      </c>
      <c r="E154" s="265">
        <f>VLOOKUP(D154,ФОТ!$B$3:$C$105,2,FALSE)</f>
        <v>255.29</v>
      </c>
      <c r="F154" s="55">
        <v>3</v>
      </c>
      <c r="G154" s="262">
        <f t="shared" si="0"/>
        <v>765.87</v>
      </c>
      <c r="H154" s="133">
        <f>ROUND(G154*ФОТ!$D$3,2)</f>
        <v>2040.28</v>
      </c>
      <c r="I154" s="190">
        <f>ROUND(H154*ФОТ!$E$3,1)</f>
        <v>2958.4</v>
      </c>
      <c r="J154" s="319"/>
    </row>
    <row r="155" spans="1:10" ht="18.75" customHeight="1" x14ac:dyDescent="0.25">
      <c r="A155" s="303"/>
      <c r="B155" s="304"/>
      <c r="C155" s="62"/>
      <c r="D155" s="53"/>
      <c r="E155" s="265"/>
      <c r="F155" s="55"/>
      <c r="G155" s="262"/>
      <c r="H155" s="133"/>
      <c r="I155" s="242">
        <f>I153+I154</f>
        <v>5002.8</v>
      </c>
      <c r="J155" s="242">
        <f>J153+J154</f>
        <v>0</v>
      </c>
    </row>
    <row r="156" spans="1:10" ht="20.25" customHeight="1" x14ac:dyDescent="0.2">
      <c r="A156" s="303"/>
      <c r="B156" s="304" t="s">
        <v>1480</v>
      </c>
      <c r="C156" s="62" t="s">
        <v>2219</v>
      </c>
      <c r="D156" s="53" t="s">
        <v>2538</v>
      </c>
      <c r="E156" s="265">
        <f>VLOOKUP(D156,ФОТ!$B$3:$C$105,2,FALSE)</f>
        <v>176.42</v>
      </c>
      <c r="F156" s="55">
        <v>4</v>
      </c>
      <c r="G156" s="262">
        <f t="shared" si="0"/>
        <v>705.68</v>
      </c>
      <c r="H156" s="133">
        <f>ROUND(G156*ФОТ!$D$3,2)</f>
        <v>1879.93</v>
      </c>
      <c r="I156" s="190">
        <f>ROUND(H156*ФОТ!$E$3,1)</f>
        <v>2725.9</v>
      </c>
      <c r="J156" s="319"/>
    </row>
    <row r="157" spans="1:10" x14ac:dyDescent="0.2">
      <c r="A157" s="303"/>
      <c r="B157" s="304"/>
      <c r="C157" s="62"/>
      <c r="D157" s="53" t="s">
        <v>2531</v>
      </c>
      <c r="E157" s="265">
        <f>VLOOKUP(D157,ФОТ!$B$3:$C$105,2,FALSE)</f>
        <v>255.29</v>
      </c>
      <c r="F157" s="55">
        <v>4</v>
      </c>
      <c r="G157" s="262">
        <f t="shared" si="0"/>
        <v>1021.16</v>
      </c>
      <c r="H157" s="133">
        <f>ROUND(G157*ФОТ!$D$3,2)</f>
        <v>2720.37</v>
      </c>
      <c r="I157" s="190">
        <f>ROUND(H157*ФОТ!$E$3,1)</f>
        <v>3944.5</v>
      </c>
      <c r="J157" s="319"/>
    </row>
    <row r="158" spans="1:10" ht="15" x14ac:dyDescent="0.25">
      <c r="A158" s="303"/>
      <c r="B158" s="304"/>
      <c r="C158" s="62"/>
      <c r="D158" s="53"/>
      <c r="E158" s="265"/>
      <c r="F158" s="55"/>
      <c r="G158" s="262"/>
      <c r="H158" s="133"/>
      <c r="I158" s="242">
        <f>I156+I157</f>
        <v>6670.4</v>
      </c>
      <c r="J158" s="242">
        <f>J156+J157</f>
        <v>0</v>
      </c>
    </row>
    <row r="159" spans="1:10" ht="21.75" customHeight="1" x14ac:dyDescent="0.2">
      <c r="A159" s="303" t="s">
        <v>1481</v>
      </c>
      <c r="B159" s="306" t="s">
        <v>3746</v>
      </c>
      <c r="C159" s="62"/>
      <c r="D159" s="53"/>
      <c r="E159" s="39"/>
      <c r="F159" s="55"/>
      <c r="G159" s="271"/>
      <c r="H159" s="271"/>
      <c r="I159" s="318"/>
      <c r="J159" s="319"/>
    </row>
    <row r="160" spans="1:10" ht="13.5" customHeight="1" x14ac:dyDescent="0.2">
      <c r="A160" s="303"/>
      <c r="B160" s="307" t="s">
        <v>990</v>
      </c>
      <c r="C160" s="62"/>
      <c r="D160" s="53"/>
      <c r="E160" s="39"/>
      <c r="F160" s="55"/>
      <c r="G160" s="271"/>
      <c r="H160" s="274"/>
      <c r="I160" s="318"/>
      <c r="J160" s="319"/>
    </row>
    <row r="161" spans="1:10" s="34" customFormat="1" ht="13.5" customHeight="1" x14ac:dyDescent="0.2">
      <c r="A161" s="303"/>
      <c r="B161" s="304" t="s">
        <v>2687</v>
      </c>
      <c r="C161" s="62" t="s">
        <v>2094</v>
      </c>
      <c r="D161" s="53" t="s">
        <v>2538</v>
      </c>
      <c r="E161" s="265">
        <f>VLOOKUP(D161,ФОТ!$B$3:$C$105,2,FALSE)</f>
        <v>176.42</v>
      </c>
      <c r="F161" s="55">
        <v>0.4</v>
      </c>
      <c r="G161" s="262">
        <f t="shared" ref="G161:G171" si="1">ROUND(E161*F161,2)</f>
        <v>70.569999999999993</v>
      </c>
      <c r="H161" s="133">
        <f>ROUND(G161*ФОТ!$D$3,2)</f>
        <v>188</v>
      </c>
      <c r="I161" s="190">
        <f>ROUND(H161*ФОТ!$E$3,1)</f>
        <v>272.60000000000002</v>
      </c>
      <c r="J161" s="322"/>
    </row>
    <row r="162" spans="1:10" s="34" customFormat="1" ht="12.75" customHeight="1" x14ac:dyDescent="0.2">
      <c r="A162" s="303"/>
      <c r="B162" s="304"/>
      <c r="C162" s="62" t="s">
        <v>2095</v>
      </c>
      <c r="D162" s="53" t="s">
        <v>2531</v>
      </c>
      <c r="E162" s="265">
        <f>VLOOKUP(D162,ФОТ!$B$3:$C$105,2,FALSE)</f>
        <v>255.29</v>
      </c>
      <c r="F162" s="39">
        <v>0.4</v>
      </c>
      <c r="G162" s="262">
        <f t="shared" si="1"/>
        <v>102.12</v>
      </c>
      <c r="H162" s="133">
        <f>ROUND(G162*ФОТ!$D$3,2)</f>
        <v>272.05</v>
      </c>
      <c r="I162" s="190">
        <f>ROUND(H162*ФОТ!$E$3,1)</f>
        <v>394.5</v>
      </c>
      <c r="J162" s="319"/>
    </row>
    <row r="163" spans="1:10" s="34" customFormat="1" ht="18" customHeight="1" x14ac:dyDescent="0.25">
      <c r="A163" s="303"/>
      <c r="B163" s="304"/>
      <c r="C163" s="62"/>
      <c r="D163" s="53"/>
      <c r="E163" s="265"/>
      <c r="F163" s="55"/>
      <c r="G163" s="262"/>
      <c r="H163" s="133"/>
      <c r="I163" s="242">
        <f>I161+I162</f>
        <v>667.1</v>
      </c>
      <c r="J163" s="242">
        <f>J161+J162</f>
        <v>0</v>
      </c>
    </row>
    <row r="164" spans="1:10" ht="16.5" customHeight="1" x14ac:dyDescent="0.2">
      <c r="A164" s="303"/>
      <c r="B164" s="304" t="s">
        <v>2689</v>
      </c>
      <c r="C164" s="62" t="s">
        <v>2219</v>
      </c>
      <c r="D164" s="53" t="s">
        <v>2538</v>
      </c>
      <c r="E164" s="265">
        <f>VLOOKUP(D164,ФОТ!$B$3:$C$105,2,FALSE)</f>
        <v>176.42</v>
      </c>
      <c r="F164" s="55">
        <v>0.5</v>
      </c>
      <c r="G164" s="262">
        <f t="shared" si="1"/>
        <v>88.21</v>
      </c>
      <c r="H164" s="133">
        <f>ROUND(G164*ФОТ!$D$3,2)</f>
        <v>234.99</v>
      </c>
      <c r="I164" s="190">
        <f>ROUND(H164*ФОТ!$E$3,1)</f>
        <v>340.7</v>
      </c>
      <c r="J164" s="319"/>
    </row>
    <row r="165" spans="1:10" x14ac:dyDescent="0.2">
      <c r="A165" s="303"/>
      <c r="B165" s="304"/>
      <c r="C165" s="62"/>
      <c r="D165" s="53" t="s">
        <v>2531</v>
      </c>
      <c r="E165" s="265">
        <f>VLOOKUP(D165,ФОТ!$B$3:$C$105,2,FALSE)</f>
        <v>255.29</v>
      </c>
      <c r="F165" s="55">
        <v>0.5</v>
      </c>
      <c r="G165" s="262">
        <f t="shared" si="1"/>
        <v>127.65</v>
      </c>
      <c r="H165" s="133">
        <f>ROUND(G165*ФОТ!$D$3,2)</f>
        <v>340.06</v>
      </c>
      <c r="I165" s="190">
        <f>ROUND(H165*ФОТ!$E$3,1)</f>
        <v>493.1</v>
      </c>
      <c r="J165" s="319"/>
    </row>
    <row r="166" spans="1:10" ht="14.25" customHeight="1" x14ac:dyDescent="0.25">
      <c r="A166" s="303"/>
      <c r="B166" s="304"/>
      <c r="C166" s="62"/>
      <c r="D166" s="53"/>
      <c r="E166" s="265"/>
      <c r="F166" s="55"/>
      <c r="G166" s="262"/>
      <c r="H166" s="133"/>
      <c r="I166" s="242">
        <f>I164+I165</f>
        <v>833.8</v>
      </c>
      <c r="J166" s="242">
        <f>J164+J165</f>
        <v>0</v>
      </c>
    </row>
    <row r="167" spans="1:10" ht="18" customHeight="1" x14ac:dyDescent="0.2">
      <c r="A167" s="303"/>
      <c r="B167" s="304" t="s">
        <v>1479</v>
      </c>
      <c r="C167" s="62" t="s">
        <v>2219</v>
      </c>
      <c r="D167" s="53" t="s">
        <v>2538</v>
      </c>
      <c r="E167" s="265">
        <f>VLOOKUP(D167,ФОТ!$B$3:$C$105,2,FALSE)</f>
        <v>176.42</v>
      </c>
      <c r="F167" s="55">
        <v>1</v>
      </c>
      <c r="G167" s="262">
        <f t="shared" si="1"/>
        <v>176.42</v>
      </c>
      <c r="H167" s="133">
        <f>ROUND(G167*ФОТ!$D$3,2)</f>
        <v>469.98</v>
      </c>
      <c r="I167" s="190">
        <f>ROUND(H167*ФОТ!$E$3,1)</f>
        <v>681.5</v>
      </c>
      <c r="J167" s="319"/>
    </row>
    <row r="168" spans="1:10" ht="12.75" customHeight="1" x14ac:dyDescent="0.2">
      <c r="A168" s="303"/>
      <c r="B168" s="304"/>
      <c r="C168" s="62"/>
      <c r="D168" s="53" t="s">
        <v>2531</v>
      </c>
      <c r="E168" s="265">
        <f>VLOOKUP(D168,ФОТ!$B$3:$C$105,2,FALSE)</f>
        <v>255.29</v>
      </c>
      <c r="F168" s="55">
        <v>1</v>
      </c>
      <c r="G168" s="262">
        <f t="shared" si="1"/>
        <v>255.29</v>
      </c>
      <c r="H168" s="133">
        <f>ROUND(G168*ФОТ!$D$3,2)</f>
        <v>680.09</v>
      </c>
      <c r="I168" s="190">
        <f>ROUND(H168*ФОТ!$E$3,1)</f>
        <v>986.1</v>
      </c>
      <c r="J168" s="319"/>
    </row>
    <row r="169" spans="1:10" ht="16.5" customHeight="1" x14ac:dyDescent="0.25">
      <c r="A169" s="303"/>
      <c r="B169" s="304"/>
      <c r="C169" s="62"/>
      <c r="D169" s="53"/>
      <c r="E169" s="265"/>
      <c r="F169" s="55"/>
      <c r="G169" s="262"/>
      <c r="H169" s="133"/>
      <c r="I169" s="242">
        <f>I167+I168</f>
        <v>1667.6</v>
      </c>
      <c r="J169" s="242">
        <f>J167+J168</f>
        <v>0</v>
      </c>
    </row>
    <row r="170" spans="1:10" ht="19.5" customHeight="1" x14ac:dyDescent="0.2">
      <c r="A170" s="303"/>
      <c r="B170" s="304" t="s">
        <v>2096</v>
      </c>
      <c r="C170" s="62" t="s">
        <v>2219</v>
      </c>
      <c r="D170" s="53" t="s">
        <v>2538</v>
      </c>
      <c r="E170" s="265">
        <f>VLOOKUP(D170,ФОТ!$B$3:$C$105,2,FALSE)</f>
        <v>176.42</v>
      </c>
      <c r="F170" s="55">
        <v>2</v>
      </c>
      <c r="G170" s="262">
        <f t="shared" si="1"/>
        <v>352.84</v>
      </c>
      <c r="H170" s="133">
        <f>ROUND(G170*ФОТ!$D$3,2)</f>
        <v>939.97</v>
      </c>
      <c r="I170" s="190">
        <f>ROUND(H170*ФОТ!$E$3,1)</f>
        <v>1363</v>
      </c>
      <c r="J170" s="319"/>
    </row>
    <row r="171" spans="1:10" ht="12" customHeight="1" x14ac:dyDescent="0.2">
      <c r="A171" s="303"/>
      <c r="B171" s="304"/>
      <c r="C171" s="62"/>
      <c r="D171" s="53" t="s">
        <v>2531</v>
      </c>
      <c r="E171" s="265">
        <f>VLOOKUP(D171,ФОТ!$B$3:$C$105,2,FALSE)</f>
        <v>255.29</v>
      </c>
      <c r="F171" s="55">
        <v>2</v>
      </c>
      <c r="G171" s="262">
        <f t="shared" si="1"/>
        <v>510.58</v>
      </c>
      <c r="H171" s="133">
        <f>ROUND(G171*ФОТ!$D$3,2)</f>
        <v>1360.19</v>
      </c>
      <c r="I171" s="190">
        <f>ROUND(H171*ФОТ!$E$3,1)</f>
        <v>1972.3</v>
      </c>
      <c r="J171" s="319"/>
    </row>
    <row r="172" spans="1:10" ht="15.75" customHeight="1" x14ac:dyDescent="0.25">
      <c r="A172" s="303"/>
      <c r="B172" s="304"/>
      <c r="C172" s="62"/>
      <c r="D172" s="53"/>
      <c r="E172" s="265"/>
      <c r="F172" s="55"/>
      <c r="G172" s="262"/>
      <c r="H172" s="133"/>
      <c r="I172" s="242">
        <f>I170+I171</f>
        <v>3335.3</v>
      </c>
      <c r="J172" s="242">
        <f>J170+J171</f>
        <v>0</v>
      </c>
    </row>
    <row r="173" spans="1:10" ht="21" customHeight="1" x14ac:dyDescent="0.2">
      <c r="A173" s="303" t="s">
        <v>2097</v>
      </c>
      <c r="B173" s="304" t="s">
        <v>2098</v>
      </c>
      <c r="C173" s="62" t="s">
        <v>233</v>
      </c>
      <c r="D173" s="53" t="s">
        <v>2538</v>
      </c>
      <c r="E173" s="265">
        <f>VLOOKUP(D173,ФОТ!$B$3:$C$105,2,FALSE)</f>
        <v>176.42</v>
      </c>
      <c r="F173" s="55">
        <v>0.7</v>
      </c>
      <c r="G173" s="262">
        <f>ROUND(E173*F173,2)</f>
        <v>123.49</v>
      </c>
      <c r="H173" s="133">
        <f>ROUND(G173*ФОТ!$D$3,2)</f>
        <v>328.98</v>
      </c>
      <c r="I173" s="190">
        <f>ROUND(H173*ФОТ!$E$3,1)</f>
        <v>477</v>
      </c>
      <c r="J173" s="319"/>
    </row>
    <row r="174" spans="1:10" ht="13.5" customHeight="1" x14ac:dyDescent="0.2">
      <c r="A174" s="303"/>
      <c r="B174" s="304" t="s">
        <v>2099</v>
      </c>
      <c r="C174" s="62"/>
      <c r="D174" s="53"/>
      <c r="E174" s="39"/>
      <c r="F174" s="55"/>
      <c r="G174" s="271"/>
      <c r="H174" s="271"/>
      <c r="I174" s="318"/>
      <c r="J174" s="318"/>
    </row>
    <row r="175" spans="1:10" ht="23.25" customHeight="1" x14ac:dyDescent="0.2">
      <c r="A175" s="303" t="s">
        <v>2100</v>
      </c>
      <c r="B175" s="308" t="s">
        <v>2101</v>
      </c>
      <c r="C175" s="44"/>
      <c r="D175" s="57"/>
      <c r="E175" s="39"/>
      <c r="F175" s="55"/>
      <c r="G175" s="271"/>
      <c r="H175" s="274"/>
      <c r="I175" s="318"/>
      <c r="J175" s="319"/>
    </row>
    <row r="176" spans="1:10" ht="14.25" customHeight="1" x14ac:dyDescent="0.2">
      <c r="A176" s="303"/>
      <c r="B176" s="304" t="s">
        <v>267</v>
      </c>
      <c r="C176" s="62" t="s">
        <v>268</v>
      </c>
      <c r="D176" s="53" t="s">
        <v>2538</v>
      </c>
      <c r="E176" s="265">
        <f>VLOOKUP(D176,ФОТ!$B$3:$C$105,2,FALSE)</f>
        <v>176.42</v>
      </c>
      <c r="F176" s="55">
        <v>1.5</v>
      </c>
      <c r="G176" s="262">
        <f t="shared" ref="G176:G184" si="2">ROUND(E176*F176,2)</f>
        <v>264.63</v>
      </c>
      <c r="H176" s="133">
        <f>ROUND(G176*ФОТ!$D$3,2)</f>
        <v>704.97</v>
      </c>
      <c r="I176" s="190">
        <f>ROUND(H176*ФОТ!$E$3,1)</f>
        <v>1022.2</v>
      </c>
      <c r="J176" s="319"/>
    </row>
    <row r="177" spans="1:10" ht="14.25" customHeight="1" x14ac:dyDescent="0.2">
      <c r="A177" s="303"/>
      <c r="B177" s="304" t="s">
        <v>269</v>
      </c>
      <c r="C177" s="62" t="s">
        <v>2219</v>
      </c>
      <c r="D177" s="53" t="s">
        <v>2538</v>
      </c>
      <c r="E177" s="265">
        <f>VLOOKUP(D177,ФОТ!$B$3:$C$105,2,FALSE)</f>
        <v>176.42</v>
      </c>
      <c r="F177" s="55">
        <v>2.1</v>
      </c>
      <c r="G177" s="262">
        <f t="shared" si="2"/>
        <v>370.48</v>
      </c>
      <c r="H177" s="133">
        <f>ROUND(G177*ФОТ!$D$3,2)</f>
        <v>986.96</v>
      </c>
      <c r="I177" s="190">
        <f>ROUND(H177*ФОТ!$E$3,1)</f>
        <v>1431.1</v>
      </c>
      <c r="J177" s="319"/>
    </row>
    <row r="178" spans="1:10" ht="14.25" customHeight="1" x14ac:dyDescent="0.2">
      <c r="A178" s="303"/>
      <c r="B178" s="304" t="s">
        <v>270</v>
      </c>
      <c r="C178" s="62" t="s">
        <v>2219</v>
      </c>
      <c r="D178" s="53" t="s">
        <v>2538</v>
      </c>
      <c r="E178" s="265">
        <f>VLOOKUP(D178,ФОТ!$B$3:$C$105,2,FALSE)</f>
        <v>176.42</v>
      </c>
      <c r="F178" s="55">
        <v>3</v>
      </c>
      <c r="G178" s="262">
        <f t="shared" si="2"/>
        <v>529.26</v>
      </c>
      <c r="H178" s="133">
        <f>ROUND(G178*ФОТ!$D$3,2)</f>
        <v>1409.95</v>
      </c>
      <c r="I178" s="190">
        <f>ROUND(H178*ФОТ!$E$3,1)</f>
        <v>2044.4</v>
      </c>
      <c r="J178" s="319"/>
    </row>
    <row r="179" spans="1:10" ht="12" customHeight="1" x14ac:dyDescent="0.2">
      <c r="A179" s="303"/>
      <c r="B179" s="304" t="s">
        <v>271</v>
      </c>
      <c r="C179" s="62" t="s">
        <v>2219</v>
      </c>
      <c r="D179" s="53" t="s">
        <v>2538</v>
      </c>
      <c r="E179" s="265">
        <f>VLOOKUP(D179,ФОТ!$B$3:$C$105,2,FALSE)</f>
        <v>176.42</v>
      </c>
      <c r="F179" s="55">
        <v>4</v>
      </c>
      <c r="G179" s="262">
        <f t="shared" si="2"/>
        <v>705.68</v>
      </c>
      <c r="H179" s="133">
        <f>ROUND(G179*ФОТ!$D$3,2)</f>
        <v>1879.93</v>
      </c>
      <c r="I179" s="190">
        <f>ROUND(H179*ФОТ!$E$3,1)</f>
        <v>2725.9</v>
      </c>
      <c r="J179" s="319"/>
    </row>
    <row r="180" spans="1:10" ht="24" customHeight="1" x14ac:dyDescent="0.2">
      <c r="A180" s="309" t="s">
        <v>1499</v>
      </c>
      <c r="B180" s="310" t="s">
        <v>1504</v>
      </c>
      <c r="C180" s="62" t="s">
        <v>2219</v>
      </c>
      <c r="D180" s="311" t="s">
        <v>1495</v>
      </c>
      <c r="E180" s="265">
        <f>VLOOKUP(D180,ФОТ!$B$3:$C$105,2,FALSE)</f>
        <v>157.79</v>
      </c>
      <c r="F180" s="55">
        <v>1.91</v>
      </c>
      <c r="G180" s="262">
        <f t="shared" si="2"/>
        <v>301.38</v>
      </c>
      <c r="H180" s="133">
        <f>ROUND(G180*ФОТ!$D$3,2)</f>
        <v>802.88</v>
      </c>
      <c r="I180" s="190">
        <f>ROUND(H180*ФОТ!$E$3,1)</f>
        <v>1164.2</v>
      </c>
      <c r="J180" s="190">
        <f>ROUND(H180*ФОТ!$F$3,1)</f>
        <v>1043.7</v>
      </c>
    </row>
    <row r="181" spans="1:10" ht="24" customHeight="1" x14ac:dyDescent="0.2">
      <c r="A181" s="303"/>
      <c r="B181" s="132" t="s">
        <v>1500</v>
      </c>
      <c r="C181" s="62" t="s">
        <v>2219</v>
      </c>
      <c r="D181" s="311" t="s">
        <v>1495</v>
      </c>
      <c r="E181" s="265">
        <f>VLOOKUP(D181,ФОТ!$B$3:$C$105,2,FALSE)</f>
        <v>157.79</v>
      </c>
      <c r="F181" s="55">
        <v>2.94</v>
      </c>
      <c r="G181" s="262">
        <f t="shared" si="2"/>
        <v>463.9</v>
      </c>
      <c r="H181" s="133">
        <f>ROUND(G181*ФОТ!$D$3,2)</f>
        <v>1235.83</v>
      </c>
      <c r="I181" s="190">
        <f>ROUND(H181*ФОТ!$E$3,1)</f>
        <v>1792</v>
      </c>
      <c r="J181" s="190">
        <f>ROUND(H181*ФОТ!$F$3,1)</f>
        <v>1606.6</v>
      </c>
    </row>
    <row r="182" spans="1:10" ht="24" customHeight="1" x14ac:dyDescent="0.2">
      <c r="A182" s="303"/>
      <c r="B182" s="132" t="s">
        <v>1501</v>
      </c>
      <c r="C182" s="62" t="s">
        <v>2219</v>
      </c>
      <c r="D182" s="311" t="s">
        <v>1495</v>
      </c>
      <c r="E182" s="265">
        <f>VLOOKUP(D182,ФОТ!$B$3:$C$105,2,FALSE)</f>
        <v>157.79</v>
      </c>
      <c r="F182" s="55">
        <v>3.84</v>
      </c>
      <c r="G182" s="262">
        <f t="shared" si="2"/>
        <v>605.91</v>
      </c>
      <c r="H182" s="133">
        <f>ROUND(G182*ФОТ!$D$3,2)</f>
        <v>1614.14</v>
      </c>
      <c r="I182" s="190">
        <f>ROUND(H182*ФОТ!$E$3,1)</f>
        <v>2340.5</v>
      </c>
      <c r="J182" s="190">
        <f>ROUND(H182*ФОТ!$F$3,1)</f>
        <v>2098.4</v>
      </c>
    </row>
    <row r="183" spans="1:10" ht="25.5" customHeight="1" x14ac:dyDescent="0.2">
      <c r="A183" s="303"/>
      <c r="B183" s="132" t="s">
        <v>1502</v>
      </c>
      <c r="C183" s="62" t="s">
        <v>2219</v>
      </c>
      <c r="D183" s="311" t="s">
        <v>1495</v>
      </c>
      <c r="E183" s="265">
        <f>VLOOKUP(D183,ФОТ!$B$3:$C$105,2,FALSE)</f>
        <v>157.79</v>
      </c>
      <c r="F183" s="55">
        <v>4.4000000000000004</v>
      </c>
      <c r="G183" s="262">
        <f t="shared" si="2"/>
        <v>694.28</v>
      </c>
      <c r="H183" s="133">
        <f>ROUND(G183*ФОТ!$D$3,2)</f>
        <v>1849.56</v>
      </c>
      <c r="I183" s="190">
        <f>ROUND(H183*ФОТ!$E$3,1)</f>
        <v>2681.9</v>
      </c>
      <c r="J183" s="190">
        <f>ROUND(H183*ФОТ!$F$3,1)</f>
        <v>2404.4</v>
      </c>
    </row>
    <row r="184" spans="1:10" ht="24" customHeight="1" x14ac:dyDescent="0.2">
      <c r="A184" s="303"/>
      <c r="B184" s="132" t="s">
        <v>1503</v>
      </c>
      <c r="C184" s="62" t="s">
        <v>2219</v>
      </c>
      <c r="D184" s="311" t="s">
        <v>1495</v>
      </c>
      <c r="E184" s="265">
        <f>VLOOKUP(D184,ФОТ!$B$3:$C$105,2,FALSE)</f>
        <v>157.79</v>
      </c>
      <c r="F184" s="55">
        <v>5.28</v>
      </c>
      <c r="G184" s="262">
        <f t="shared" si="2"/>
        <v>833.13</v>
      </c>
      <c r="H184" s="133">
        <f>ROUND(G184*ФОТ!$D$3,2)</f>
        <v>2219.46</v>
      </c>
      <c r="I184" s="190">
        <f>ROUND(H184*ФОТ!$E$3,1)</f>
        <v>3218.2</v>
      </c>
      <c r="J184" s="190">
        <f>ROUND(H184*ФОТ!$F$3,1)</f>
        <v>2885.3</v>
      </c>
    </row>
    <row r="185" spans="1:10" ht="45.6" customHeight="1" x14ac:dyDescent="0.2">
      <c r="A185" s="747" t="s">
        <v>1312</v>
      </c>
      <c r="B185" s="748"/>
      <c r="C185" s="748"/>
      <c r="D185" s="748"/>
      <c r="E185" s="748"/>
      <c r="F185" s="748"/>
      <c r="G185" s="748"/>
      <c r="H185" s="749"/>
      <c r="I185" s="190"/>
      <c r="J185" s="319"/>
    </row>
    <row r="186" spans="1:10" ht="23.25" customHeight="1" x14ac:dyDescent="0.2">
      <c r="A186" s="303" t="s">
        <v>272</v>
      </c>
      <c r="B186" s="308" t="s">
        <v>273</v>
      </c>
      <c r="C186" s="62"/>
      <c r="D186" s="53"/>
      <c r="E186" s="39"/>
      <c r="F186" s="55"/>
      <c r="G186" s="271"/>
      <c r="H186" s="274"/>
      <c r="I186" s="318"/>
      <c r="J186" s="319"/>
    </row>
    <row r="187" spans="1:10" ht="14.25" customHeight="1" x14ac:dyDescent="0.2">
      <c r="A187" s="303"/>
      <c r="B187" s="304" t="s">
        <v>274</v>
      </c>
      <c r="C187" s="62" t="s">
        <v>275</v>
      </c>
      <c r="D187" s="53" t="s">
        <v>2538</v>
      </c>
      <c r="E187" s="265">
        <f>VLOOKUP(D187,ФОТ!$B$3:$C$105,2,FALSE)</f>
        <v>176.42</v>
      </c>
      <c r="F187" s="55">
        <v>0.45</v>
      </c>
      <c r="G187" s="262">
        <f>ROUND(E187*F187,2)</f>
        <v>79.39</v>
      </c>
      <c r="H187" s="133">
        <f>ROUND(G187*ФОТ!$D$3,2)</f>
        <v>211.49</v>
      </c>
      <c r="I187" s="190">
        <f>ROUND(H187*ФОТ!$E$3,1)</f>
        <v>306.7</v>
      </c>
      <c r="J187" s="319"/>
    </row>
    <row r="188" spans="1:10" ht="14.25" customHeight="1" x14ac:dyDescent="0.2">
      <c r="A188" s="303"/>
      <c r="B188" s="304" t="s">
        <v>373</v>
      </c>
      <c r="C188" s="62" t="s">
        <v>2219</v>
      </c>
      <c r="D188" s="53" t="s">
        <v>2538</v>
      </c>
      <c r="E188" s="265">
        <f>VLOOKUP(D188,ФОТ!$B$3:$C$105,2,FALSE)</f>
        <v>176.42</v>
      </c>
      <c r="F188" s="55">
        <v>0.52</v>
      </c>
      <c r="G188" s="262">
        <f>ROUND(E188*F188,2)</f>
        <v>91.74</v>
      </c>
      <c r="H188" s="133">
        <f>ROUND(G188*ФОТ!$D$3,2)</f>
        <v>244.4</v>
      </c>
      <c r="I188" s="190">
        <f>ROUND(H188*ФОТ!$E$3,1)</f>
        <v>354.4</v>
      </c>
      <c r="J188" s="319"/>
    </row>
    <row r="189" spans="1:10" ht="14.25" customHeight="1" x14ac:dyDescent="0.2">
      <c r="A189" s="303"/>
      <c r="B189" s="304" t="s">
        <v>374</v>
      </c>
      <c r="C189" s="62" t="s">
        <v>2219</v>
      </c>
      <c r="D189" s="53" t="s">
        <v>2538</v>
      </c>
      <c r="E189" s="265">
        <f>VLOOKUP(D189,ФОТ!$B$3:$C$105,2,FALSE)</f>
        <v>176.42</v>
      </c>
      <c r="F189" s="55">
        <v>0.6</v>
      </c>
      <c r="G189" s="262">
        <f>ROUND(E189*F189,2)</f>
        <v>105.85</v>
      </c>
      <c r="H189" s="133">
        <f>ROUND(G189*ФОТ!$D$3,2)</f>
        <v>281.98</v>
      </c>
      <c r="I189" s="190">
        <f>ROUND(H189*ФОТ!$E$3,1)</f>
        <v>408.9</v>
      </c>
      <c r="J189" s="319"/>
    </row>
    <row r="190" spans="1:10" ht="14.25" customHeight="1" x14ac:dyDescent="0.2">
      <c r="A190" s="312"/>
      <c r="B190" s="313" t="s">
        <v>375</v>
      </c>
      <c r="C190" s="49" t="s">
        <v>2219</v>
      </c>
      <c r="D190" s="48" t="s">
        <v>2538</v>
      </c>
      <c r="E190" s="314">
        <f>VLOOKUP(D190,ФОТ!$B$3:$C$105,2,FALSE)</f>
        <v>176.42</v>
      </c>
      <c r="F190" s="50">
        <v>0.7</v>
      </c>
      <c r="G190" s="315">
        <f>ROUND(E190*F190,2)</f>
        <v>123.49</v>
      </c>
      <c r="H190" s="267">
        <f>ROUND(G190*ФОТ!$D$3,2)</f>
        <v>328.98</v>
      </c>
      <c r="I190" s="193">
        <f>ROUND(H190*ФОТ!$E$3,1)</f>
        <v>477</v>
      </c>
      <c r="J190" s="331"/>
    </row>
    <row r="191" spans="1:10" ht="14.25" customHeight="1" x14ac:dyDescent="0.2">
      <c r="A191" s="750" t="s">
        <v>376</v>
      </c>
      <c r="B191" s="751"/>
      <c r="C191" s="751"/>
      <c r="D191" s="751"/>
      <c r="E191" s="751"/>
      <c r="F191" s="751"/>
      <c r="G191" s="751"/>
      <c r="H191" s="751"/>
      <c r="I191" s="751"/>
      <c r="J191" s="752"/>
    </row>
    <row r="192" spans="1:10" ht="7.5" customHeight="1" x14ac:dyDescent="0.2">
      <c r="A192" s="750"/>
      <c r="B192" s="751"/>
      <c r="C192" s="751"/>
      <c r="D192" s="751"/>
      <c r="E192" s="751"/>
      <c r="F192" s="751"/>
      <c r="G192" s="751"/>
      <c r="H192" s="751"/>
      <c r="I192" s="751"/>
      <c r="J192" s="752"/>
    </row>
    <row r="193" spans="1:10" ht="23.25" customHeight="1" x14ac:dyDescent="0.2">
      <c r="A193" s="303"/>
      <c r="B193" s="745"/>
      <c r="C193" s="745"/>
      <c r="D193" s="745"/>
      <c r="E193" s="745"/>
      <c r="F193" s="745"/>
      <c r="G193" s="745"/>
      <c r="H193" s="745"/>
      <c r="I193" s="745"/>
      <c r="J193" s="746"/>
    </row>
    <row r="194" spans="1:10" ht="18" customHeight="1" x14ac:dyDescent="0.2">
      <c r="A194" s="69"/>
      <c r="B194" s="46"/>
      <c r="C194" s="46"/>
      <c r="D194" s="65"/>
      <c r="E194" s="140"/>
      <c r="F194" s="50"/>
      <c r="G194" s="89"/>
      <c r="H194" s="89"/>
      <c r="I194" s="89"/>
      <c r="J194" s="86"/>
    </row>
  </sheetData>
  <sheetProtection algorithmName="SHA-512" hashValue="pKfaZ+QXyCheVHC992/NhVuSQBhz+bovL1flmXztwUkPx5WqVz+MGebS4KvB3Nif0Hn0Rl9irgfW6Kl20CtBdQ==" saltValue="qvB1nho7kfs6hGg9xhO8Ig==" spinCount="100000" sheet="1" formatCells="0" formatColumns="0" formatRows="0" insertColumns="0" insertRows="0" insertHyperlinks="0" deleteColumns="0" deleteRows="0" sort="0" autoFilter="0" pivotTables="0"/>
  <mergeCells count="3">
    <mergeCell ref="B193:J193"/>
    <mergeCell ref="A185:H185"/>
    <mergeCell ref="A191:J192"/>
  </mergeCells>
  <phoneticPr fontId="22" type="noConversion"/>
  <printOptions horizontalCentered="1"/>
  <pageMargins left="0" right="0" top="0.31496062992125984" bottom="0" header="0.19685039370078741" footer="0.15748031496062992"/>
  <pageSetup paperSize="9" scale="80" firstPageNumber="33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O597"/>
  <sheetViews>
    <sheetView topLeftCell="A561" workbookViewId="0">
      <selection activeCell="N30" sqref="N30"/>
    </sheetView>
  </sheetViews>
  <sheetFormatPr defaultRowHeight="12.75" x14ac:dyDescent="0.2"/>
  <cols>
    <col min="1" max="1" width="7.140625" customWidth="1"/>
    <col min="2" max="2" width="53.5703125" customWidth="1"/>
    <col min="3" max="3" width="11" customWidth="1"/>
    <col min="4" max="4" width="14.7109375" customWidth="1"/>
    <col min="5" max="5" width="10.42578125" customWidth="1"/>
    <col min="6" max="6" width="11" customWidth="1"/>
    <col min="7" max="8" width="12.42578125" customWidth="1"/>
    <col min="9" max="9" width="12.5703125" customWidth="1"/>
    <col min="10" max="10" width="12.28515625" customWidth="1"/>
    <col min="11" max="12" width="0.140625" hidden="1" customWidth="1"/>
    <col min="13" max="13" width="9.140625" hidden="1" customWidth="1"/>
    <col min="15" max="15" width="10.42578125" customWidth="1"/>
  </cols>
  <sheetData>
    <row r="1" spans="1:10" ht="24.75" customHeight="1" x14ac:dyDescent="0.2">
      <c r="A1" s="2" t="s">
        <v>377</v>
      </c>
      <c r="B1" s="5"/>
      <c r="C1" s="5"/>
      <c r="D1" s="5"/>
      <c r="E1" s="5"/>
      <c r="F1" s="5"/>
      <c r="G1" s="5"/>
      <c r="H1" s="5"/>
      <c r="I1" s="5"/>
      <c r="J1" s="5"/>
    </row>
    <row r="2" spans="1:10" ht="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">
      <c r="A3" s="5" t="s">
        <v>378</v>
      </c>
      <c r="B3" s="5"/>
      <c r="C3" s="5"/>
      <c r="D3" s="5"/>
      <c r="E3" s="5"/>
      <c r="F3" s="5"/>
      <c r="G3" s="60"/>
      <c r="H3" s="60"/>
      <c r="I3" s="60"/>
      <c r="J3" s="60"/>
    </row>
    <row r="4" spans="1:10" ht="7.5" customHeight="1" x14ac:dyDescent="0.2">
      <c r="A4" s="6"/>
      <c r="B4" s="6"/>
      <c r="C4" s="6"/>
      <c r="D4" s="6"/>
      <c r="E4" s="6"/>
      <c r="F4" s="6"/>
      <c r="G4" s="54"/>
      <c r="H4" s="57"/>
      <c r="I4" s="54"/>
      <c r="J4" s="54"/>
    </row>
    <row r="5" spans="1:10" x14ac:dyDescent="0.2">
      <c r="A5" s="289" t="s">
        <v>3835</v>
      </c>
      <c r="B5" s="290"/>
      <c r="C5" s="186" t="s">
        <v>3836</v>
      </c>
      <c r="D5" s="291" t="s">
        <v>3837</v>
      </c>
      <c r="E5" s="245" t="s">
        <v>484</v>
      </c>
      <c r="F5" s="158" t="s">
        <v>485</v>
      </c>
      <c r="G5" s="245" t="s">
        <v>486</v>
      </c>
      <c r="H5" s="252" t="s">
        <v>487</v>
      </c>
      <c r="I5" s="237" t="s">
        <v>488</v>
      </c>
      <c r="J5" s="238"/>
    </row>
    <row r="6" spans="1:10" x14ac:dyDescent="0.2">
      <c r="A6" s="292" t="s">
        <v>489</v>
      </c>
      <c r="B6" s="160"/>
      <c r="C6" s="293" t="s">
        <v>490</v>
      </c>
      <c r="D6" s="294" t="s">
        <v>491</v>
      </c>
      <c r="E6" s="154" t="s">
        <v>492</v>
      </c>
      <c r="F6" s="62" t="s">
        <v>493</v>
      </c>
      <c r="G6" s="154" t="s">
        <v>494</v>
      </c>
      <c r="H6" s="39" t="s">
        <v>495</v>
      </c>
      <c r="I6" s="239" t="s">
        <v>496</v>
      </c>
      <c r="J6" s="240" t="s">
        <v>497</v>
      </c>
    </row>
    <row r="7" spans="1:10" x14ac:dyDescent="0.2">
      <c r="A7" s="292"/>
      <c r="B7" s="160"/>
      <c r="C7" s="293"/>
      <c r="D7" s="294" t="s">
        <v>498</v>
      </c>
      <c r="E7" s="154" t="s">
        <v>499</v>
      </c>
      <c r="F7" s="62" t="s">
        <v>500</v>
      </c>
      <c r="G7" s="154" t="s">
        <v>501</v>
      </c>
      <c r="H7" s="39" t="s">
        <v>499</v>
      </c>
      <c r="I7" s="202" t="s">
        <v>1633</v>
      </c>
      <c r="J7" s="208" t="s">
        <v>1634</v>
      </c>
    </row>
    <row r="8" spans="1:10" x14ac:dyDescent="0.2">
      <c r="A8" s="295"/>
      <c r="B8" s="296"/>
      <c r="C8" s="71"/>
      <c r="D8" s="297"/>
      <c r="E8" s="247"/>
      <c r="F8" s="49" t="s">
        <v>1635</v>
      </c>
      <c r="G8" s="50" t="s">
        <v>499</v>
      </c>
      <c r="H8" s="298"/>
      <c r="I8" s="241" t="s">
        <v>1637</v>
      </c>
      <c r="J8" s="241" t="s">
        <v>1637</v>
      </c>
    </row>
    <row r="9" spans="1:10" ht="19.5" customHeight="1" x14ac:dyDescent="0.2">
      <c r="A9" s="100" t="s">
        <v>379</v>
      </c>
      <c r="B9" s="6" t="s">
        <v>380</v>
      </c>
      <c r="C9" s="62" t="s">
        <v>381</v>
      </c>
      <c r="D9" s="294" t="s">
        <v>2528</v>
      </c>
      <c r="E9" s="266">
        <f>VLOOKUP(D9,ФОТ!$B$3:$C$105,2,FALSE)</f>
        <v>110.09</v>
      </c>
      <c r="F9" s="154">
        <v>0.43</v>
      </c>
      <c r="G9" s="262">
        <f>ROUND(E9*F9,2)</f>
        <v>47.34</v>
      </c>
      <c r="H9" s="220">
        <f>ROUND(G9*ФОТ!$D$3,2)</f>
        <v>126.11</v>
      </c>
      <c r="I9" s="190">
        <f>ROUND(H9*ФОТ!$E$3,1)</f>
        <v>182.9</v>
      </c>
      <c r="J9" s="190">
        <f>ROUND(H9*ФОТ!$F$3,1)</f>
        <v>163.9</v>
      </c>
    </row>
    <row r="10" spans="1:10" x14ac:dyDescent="0.2">
      <c r="A10" s="100"/>
      <c r="B10" s="6"/>
      <c r="C10" s="62"/>
      <c r="D10" s="294" t="s">
        <v>2524</v>
      </c>
      <c r="E10" s="266">
        <f>VLOOKUP(D10,ФОТ!$B$3:$C$105,2,FALSE)</f>
        <v>113.69</v>
      </c>
      <c r="F10" s="154">
        <v>0.43</v>
      </c>
      <c r="G10" s="262">
        <f>ROUND(E10*F10,2)</f>
        <v>48.89</v>
      </c>
      <c r="H10" s="220">
        <f>ROUND(G10*ФОТ!$D$3,2)</f>
        <v>130.24</v>
      </c>
      <c r="I10" s="190">
        <f>ROUND(H10*ФОТ!$E$3,1)</f>
        <v>188.8</v>
      </c>
      <c r="J10" s="190">
        <f>ROUND(H10*ФОТ!$F$3,1)</f>
        <v>169.3</v>
      </c>
    </row>
    <row r="11" spans="1:10" ht="15" x14ac:dyDescent="0.25">
      <c r="A11" s="100"/>
      <c r="B11" s="6"/>
      <c r="C11" s="62"/>
      <c r="D11" s="294"/>
      <c r="E11" s="266"/>
      <c r="F11" s="154"/>
      <c r="G11" s="262"/>
      <c r="H11" s="220"/>
      <c r="I11" s="242">
        <f>I9+I10</f>
        <v>371.7</v>
      </c>
      <c r="J11" s="242">
        <f>J9+J10</f>
        <v>333.2</v>
      </c>
    </row>
    <row r="12" spans="1:10" ht="18" customHeight="1" x14ac:dyDescent="0.2">
      <c r="A12" s="100" t="s">
        <v>382</v>
      </c>
      <c r="B12" s="6" t="s">
        <v>383</v>
      </c>
      <c r="C12" s="62" t="s">
        <v>381</v>
      </c>
      <c r="D12" s="294" t="s">
        <v>2528</v>
      </c>
      <c r="E12" s="266">
        <f>VLOOKUP(D12,ФОТ!$B$3:$C$105,2,FALSE)</f>
        <v>110.09</v>
      </c>
      <c r="F12" s="154">
        <v>0.57999999999999996</v>
      </c>
      <c r="G12" s="262">
        <f t="shared" ref="G12:G22" si="0">ROUND(E12*F12,2)</f>
        <v>63.85</v>
      </c>
      <c r="H12" s="220">
        <f>ROUND(G12*ФОТ!$D$3,2)</f>
        <v>170.1</v>
      </c>
      <c r="I12" s="190">
        <f>ROUND(H12*ФОТ!$E$3,1)</f>
        <v>246.6</v>
      </c>
      <c r="J12" s="190">
        <f>ROUND(H12*ФОТ!$F$3,1)</f>
        <v>221.1</v>
      </c>
    </row>
    <row r="13" spans="1:10" x14ac:dyDescent="0.2">
      <c r="A13" s="100"/>
      <c r="B13" s="6"/>
      <c r="C13" s="62"/>
      <c r="D13" s="294" t="s">
        <v>2524</v>
      </c>
      <c r="E13" s="266">
        <f>VLOOKUP(D13,ФОТ!$B$3:$C$105,2,FALSE)</f>
        <v>113.69</v>
      </c>
      <c r="F13" s="154">
        <v>0.57999999999999996</v>
      </c>
      <c r="G13" s="262">
        <f t="shared" si="0"/>
        <v>65.94</v>
      </c>
      <c r="H13" s="220">
        <f>ROUND(G13*ФОТ!$D$3,2)</f>
        <v>175.66</v>
      </c>
      <c r="I13" s="190">
        <f>ROUND(H13*ФОТ!$E$3,1)</f>
        <v>254.7</v>
      </c>
      <c r="J13" s="190">
        <f>ROUND(H13*ФОТ!$F$3,1)</f>
        <v>228.4</v>
      </c>
    </row>
    <row r="14" spans="1:10" ht="15" x14ac:dyDescent="0.25">
      <c r="A14" s="100"/>
      <c r="B14" s="6"/>
      <c r="C14" s="62"/>
      <c r="D14" s="294"/>
      <c r="E14" s="266"/>
      <c r="F14" s="154"/>
      <c r="G14" s="262"/>
      <c r="H14" s="220"/>
      <c r="I14" s="242">
        <f>I12+I13</f>
        <v>501.3</v>
      </c>
      <c r="J14" s="242">
        <f>J12+J13</f>
        <v>449.5</v>
      </c>
    </row>
    <row r="15" spans="1:10" ht="18.75" customHeight="1" x14ac:dyDescent="0.2">
      <c r="A15" s="100" t="s">
        <v>384</v>
      </c>
      <c r="B15" s="6" t="s">
        <v>385</v>
      </c>
      <c r="C15" s="62" t="s">
        <v>2605</v>
      </c>
      <c r="D15" s="294" t="s">
        <v>2528</v>
      </c>
      <c r="E15" s="266">
        <f>VLOOKUP(D15,ФОТ!$B$3:$C$105,2,FALSE)</f>
        <v>110.09</v>
      </c>
      <c r="F15" s="154">
        <v>0.03</v>
      </c>
      <c r="G15" s="262">
        <f t="shared" si="0"/>
        <v>3.3</v>
      </c>
      <c r="H15" s="220">
        <f>ROUND(G15*ФОТ!$D$3,2)</f>
        <v>8.7899999999999991</v>
      </c>
      <c r="I15" s="190">
        <f>ROUND(H15*ФОТ!$E$3,1)</f>
        <v>12.7</v>
      </c>
      <c r="J15" s="190">
        <f>ROUND(H15*ФОТ!$F$3,1)</f>
        <v>11.4</v>
      </c>
    </row>
    <row r="16" spans="1:10" x14ac:dyDescent="0.2">
      <c r="A16" s="100"/>
      <c r="B16" s="6"/>
      <c r="C16" s="62"/>
      <c r="D16" s="294" t="s">
        <v>2524</v>
      </c>
      <c r="E16" s="266">
        <f>VLOOKUP(D16,ФОТ!$B$3:$C$105,2,FALSE)</f>
        <v>113.69</v>
      </c>
      <c r="F16" s="154">
        <v>0.03</v>
      </c>
      <c r="G16" s="262">
        <f t="shared" si="0"/>
        <v>3.41</v>
      </c>
      <c r="H16" s="220">
        <f>ROUND(G16*ФОТ!$D$3,2)</f>
        <v>9.08</v>
      </c>
      <c r="I16" s="190">
        <f>ROUND(H16*ФОТ!$E$3,1)</f>
        <v>13.2</v>
      </c>
      <c r="J16" s="190">
        <f>ROUND(H16*ФОТ!$F$3,1)</f>
        <v>11.8</v>
      </c>
    </row>
    <row r="17" spans="1:10" ht="14.25" customHeight="1" x14ac:dyDescent="0.25">
      <c r="A17" s="100"/>
      <c r="B17" s="6"/>
      <c r="C17" s="62"/>
      <c r="D17" s="294"/>
      <c r="E17" s="266"/>
      <c r="F17" s="154"/>
      <c r="G17" s="262"/>
      <c r="H17" s="220"/>
      <c r="I17" s="242">
        <f>I15+I16</f>
        <v>25.9</v>
      </c>
      <c r="J17" s="242">
        <f>J15+J16</f>
        <v>23.2</v>
      </c>
    </row>
    <row r="18" spans="1:10" ht="19.5" customHeight="1" x14ac:dyDescent="0.2">
      <c r="A18" s="151" t="s">
        <v>386</v>
      </c>
      <c r="B18" s="332" t="s">
        <v>387</v>
      </c>
      <c r="C18" s="62" t="s">
        <v>2566</v>
      </c>
      <c r="D18" s="294" t="s">
        <v>2528</v>
      </c>
      <c r="E18" s="266">
        <f>VLOOKUP(D18,ФОТ!$B$3:$C$105,2,FALSE)</f>
        <v>110.09</v>
      </c>
      <c r="F18" s="154">
        <v>0.02</v>
      </c>
      <c r="G18" s="262">
        <f t="shared" si="0"/>
        <v>2.2000000000000002</v>
      </c>
      <c r="H18" s="220">
        <f>ROUND(G18*ФОТ!$D$3,2)</f>
        <v>5.86</v>
      </c>
      <c r="I18" s="190">
        <f>ROUND(H18*ФОТ!$E$3,1)</f>
        <v>8.5</v>
      </c>
      <c r="J18" s="190"/>
    </row>
    <row r="19" spans="1:10" x14ac:dyDescent="0.2">
      <c r="A19" s="333"/>
      <c r="B19" s="332" t="s">
        <v>388</v>
      </c>
      <c r="C19" s="62"/>
      <c r="D19" s="294" t="s">
        <v>2524</v>
      </c>
      <c r="E19" s="266">
        <f>VLOOKUP(D19,ФОТ!$B$3:$C$105,2,FALSE)</f>
        <v>113.69</v>
      </c>
      <c r="F19" s="154">
        <v>0.03</v>
      </c>
      <c r="G19" s="262">
        <f t="shared" si="0"/>
        <v>3.41</v>
      </c>
      <c r="H19" s="220">
        <f>ROUND(G19*ФОТ!$D$3,2)</f>
        <v>9.08</v>
      </c>
      <c r="I19" s="190">
        <f>ROUND(H19*ФОТ!$E$3,1)</f>
        <v>13.2</v>
      </c>
      <c r="J19" s="190"/>
    </row>
    <row r="20" spans="1:10" ht="15" x14ac:dyDescent="0.25">
      <c r="A20" s="333"/>
      <c r="B20" s="332"/>
      <c r="C20" s="62"/>
      <c r="D20" s="294"/>
      <c r="E20" s="266"/>
      <c r="F20" s="154"/>
      <c r="G20" s="262"/>
      <c r="H20" s="220"/>
      <c r="I20" s="242">
        <f>I18+I19</f>
        <v>21.7</v>
      </c>
      <c r="J20" s="242">
        <f>J18+J19</f>
        <v>0</v>
      </c>
    </row>
    <row r="21" spans="1:10" ht="18" customHeight="1" x14ac:dyDescent="0.2">
      <c r="A21" s="100" t="s">
        <v>389</v>
      </c>
      <c r="B21" s="40" t="s">
        <v>390</v>
      </c>
      <c r="C21" s="62" t="s">
        <v>391</v>
      </c>
      <c r="D21" s="294" t="s">
        <v>2528</v>
      </c>
      <c r="E21" s="266">
        <f>VLOOKUP(D21,ФОТ!$B$3:$C$105,2,FALSE)</f>
        <v>110.09</v>
      </c>
      <c r="F21" s="154">
        <v>0.05</v>
      </c>
      <c r="G21" s="262">
        <f t="shared" si="0"/>
        <v>5.5</v>
      </c>
      <c r="H21" s="220">
        <f>ROUND(G21*ФОТ!$D$3,2)</f>
        <v>14.65</v>
      </c>
      <c r="I21" s="190">
        <f>ROUND(H21*ФОТ!$E$3,1)</f>
        <v>21.2</v>
      </c>
      <c r="J21" s="190">
        <f>ROUND(H21*ФОТ!$F$3,1)</f>
        <v>19</v>
      </c>
    </row>
    <row r="22" spans="1:10" x14ac:dyDescent="0.2">
      <c r="A22" s="100"/>
      <c r="B22" s="6" t="s">
        <v>392</v>
      </c>
      <c r="C22" s="62" t="s">
        <v>393</v>
      </c>
      <c r="D22" s="294" t="s">
        <v>2524</v>
      </c>
      <c r="E22" s="266">
        <f>VLOOKUP(D22,ФОТ!$B$3:$C$105,2,FALSE)</f>
        <v>113.69</v>
      </c>
      <c r="F22" s="154">
        <v>0.06</v>
      </c>
      <c r="G22" s="262">
        <f t="shared" si="0"/>
        <v>6.82</v>
      </c>
      <c r="H22" s="220">
        <f>ROUND(G22*ФОТ!$D$3,2)</f>
        <v>18.170000000000002</v>
      </c>
      <c r="I22" s="190">
        <f>ROUND(H22*ФОТ!$E$3,1)</f>
        <v>26.3</v>
      </c>
      <c r="J22" s="190">
        <f>ROUND(H22*ФОТ!$F$3,1)</f>
        <v>23.6</v>
      </c>
    </row>
    <row r="23" spans="1:10" ht="15" x14ac:dyDescent="0.25">
      <c r="A23" s="100"/>
      <c r="B23" s="6"/>
      <c r="C23" s="62"/>
      <c r="D23" s="53"/>
      <c r="E23" s="266"/>
      <c r="F23" s="154"/>
      <c r="G23" s="262"/>
      <c r="H23" s="220"/>
      <c r="I23" s="242">
        <f>I21+I22</f>
        <v>47.5</v>
      </c>
      <c r="J23" s="242">
        <f>J21+J22</f>
        <v>42.6</v>
      </c>
    </row>
    <row r="24" spans="1:10" x14ac:dyDescent="0.2">
      <c r="A24" s="100"/>
      <c r="B24" s="6" t="s">
        <v>394</v>
      </c>
      <c r="C24" s="62"/>
      <c r="D24" s="153"/>
      <c r="E24" s="62"/>
      <c r="F24" s="154"/>
      <c r="G24" s="42"/>
      <c r="H24" s="334"/>
      <c r="I24" s="195"/>
      <c r="J24" s="260"/>
    </row>
    <row r="25" spans="1:10" x14ac:dyDescent="0.2">
      <c r="A25" s="100"/>
      <c r="B25" s="6" t="s">
        <v>395</v>
      </c>
      <c r="C25" s="62"/>
      <c r="D25" s="153"/>
      <c r="E25" s="62"/>
      <c r="F25" s="154"/>
      <c r="G25" s="42"/>
      <c r="H25" s="334"/>
      <c r="I25" s="195"/>
      <c r="J25" s="260"/>
    </row>
    <row r="26" spans="1:10" x14ac:dyDescent="0.2">
      <c r="A26" s="100"/>
      <c r="B26" s="6" t="s">
        <v>396</v>
      </c>
      <c r="C26" s="62"/>
      <c r="D26" s="153"/>
      <c r="E26" s="62"/>
      <c r="F26" s="154"/>
      <c r="G26" s="42"/>
      <c r="H26" s="199"/>
      <c r="I26" s="195"/>
      <c r="J26" s="260"/>
    </row>
    <row r="27" spans="1:10" x14ac:dyDescent="0.2">
      <c r="A27" s="100"/>
      <c r="B27" s="6" t="s">
        <v>397</v>
      </c>
      <c r="C27" s="62"/>
      <c r="D27" s="153"/>
      <c r="E27" s="62"/>
      <c r="F27" s="154"/>
      <c r="G27" s="42"/>
      <c r="H27" s="199"/>
      <c r="I27" s="195"/>
      <c r="J27" s="260"/>
    </row>
    <row r="28" spans="1:10" ht="16.5" customHeight="1" x14ac:dyDescent="0.2">
      <c r="A28" s="100" t="s">
        <v>398</v>
      </c>
      <c r="B28" s="6" t="s">
        <v>399</v>
      </c>
      <c r="C28" s="62" t="s">
        <v>400</v>
      </c>
      <c r="D28" s="294" t="s">
        <v>2528</v>
      </c>
      <c r="E28" s="266">
        <f>VLOOKUP(D28,ФОТ!$B$3:$C$105,2,FALSE)</f>
        <v>110.09</v>
      </c>
      <c r="F28" s="154">
        <v>0.14000000000000001</v>
      </c>
      <c r="G28" s="262">
        <f>ROUND(E28*F28,2)</f>
        <v>15.41</v>
      </c>
      <c r="H28" s="220">
        <f>ROUND(G28*ФОТ!$D$3,2)</f>
        <v>41.05</v>
      </c>
      <c r="I28" s="190">
        <f>ROUND(H28*ФОТ!$E$3,1)</f>
        <v>59.5</v>
      </c>
      <c r="J28" s="190">
        <f>ROUND(H28*ФОТ!$F$3,1)</f>
        <v>53.4</v>
      </c>
    </row>
    <row r="29" spans="1:10" x14ac:dyDescent="0.2">
      <c r="A29" s="100"/>
      <c r="B29" s="6" t="s">
        <v>401</v>
      </c>
      <c r="C29" s="62"/>
      <c r="D29" s="294" t="s">
        <v>2524</v>
      </c>
      <c r="E29" s="266">
        <f>VLOOKUP(D29,ФОТ!$B$3:$C$105,2,FALSE)</f>
        <v>113.69</v>
      </c>
      <c r="F29" s="154">
        <v>0.15</v>
      </c>
      <c r="G29" s="262">
        <f>ROUND(E29*F29,2)</f>
        <v>17.05</v>
      </c>
      <c r="H29" s="220">
        <f>ROUND(G29*ФОТ!$D$3,2)</f>
        <v>45.42</v>
      </c>
      <c r="I29" s="190">
        <f>ROUND(H29*ФОТ!$E$3,1)</f>
        <v>65.900000000000006</v>
      </c>
      <c r="J29" s="190">
        <f>ROUND(H29*ФОТ!$F$3,1)</f>
        <v>59</v>
      </c>
    </row>
    <row r="30" spans="1:10" ht="15" x14ac:dyDescent="0.25">
      <c r="A30" s="100"/>
      <c r="B30" s="6"/>
      <c r="C30" s="62"/>
      <c r="D30" s="53"/>
      <c r="E30" s="266"/>
      <c r="F30" s="154"/>
      <c r="G30" s="262"/>
      <c r="H30" s="220"/>
      <c r="I30" s="242">
        <f>I28+I29</f>
        <v>125.4</v>
      </c>
      <c r="J30" s="242">
        <f>J28+J29</f>
        <v>112.4</v>
      </c>
    </row>
    <row r="31" spans="1:10" x14ac:dyDescent="0.2">
      <c r="A31" s="100"/>
      <c r="B31" s="6" t="s">
        <v>402</v>
      </c>
      <c r="C31" s="62"/>
      <c r="D31" s="153"/>
      <c r="E31" s="62"/>
      <c r="F31" s="154"/>
      <c r="G31" s="42"/>
      <c r="H31" s="334"/>
      <c r="I31" s="195"/>
      <c r="J31" s="260"/>
    </row>
    <row r="32" spans="1:10" ht="17.25" customHeight="1" x14ac:dyDescent="0.2">
      <c r="A32" s="100" t="s">
        <v>403</v>
      </c>
      <c r="B32" s="6" t="s">
        <v>404</v>
      </c>
      <c r="C32" s="62" t="s">
        <v>405</v>
      </c>
      <c r="D32" s="294" t="s">
        <v>2528</v>
      </c>
      <c r="E32" s="266">
        <f>VLOOKUP(D32,ФОТ!$B$3:$C$105,2,FALSE)</f>
        <v>110.09</v>
      </c>
      <c r="F32" s="154">
        <v>0.05</v>
      </c>
      <c r="G32" s="262">
        <f>ROUND(E32*F32,2)</f>
        <v>5.5</v>
      </c>
      <c r="H32" s="220">
        <f>ROUND(G32*ФОТ!$D$3,2)</f>
        <v>14.65</v>
      </c>
      <c r="I32" s="190">
        <f>ROUND(H32*ФОТ!$E$3,1)</f>
        <v>21.2</v>
      </c>
      <c r="J32" s="190">
        <f>ROUND(H32*ФОТ!$F$3,1)</f>
        <v>19</v>
      </c>
    </row>
    <row r="33" spans="1:10" x14ac:dyDescent="0.2">
      <c r="A33" s="100"/>
      <c r="B33" s="6" t="s">
        <v>1679</v>
      </c>
      <c r="C33" s="62" t="s">
        <v>416</v>
      </c>
      <c r="D33" s="294" t="s">
        <v>2524</v>
      </c>
      <c r="E33" s="266">
        <f>VLOOKUP(D33,ФОТ!$B$3:$C$105,2,FALSE)</f>
        <v>113.69</v>
      </c>
      <c r="F33" s="154">
        <v>0.05</v>
      </c>
      <c r="G33" s="262">
        <f>ROUND(E33*F33,2)</f>
        <v>5.68</v>
      </c>
      <c r="H33" s="220">
        <f>ROUND(G33*ФОТ!$D$3,2)</f>
        <v>15.13</v>
      </c>
      <c r="I33" s="190">
        <f>ROUND(H33*ФОТ!$E$3,1)</f>
        <v>21.9</v>
      </c>
      <c r="J33" s="190">
        <f>ROUND(H33*ФОТ!$F$3,1)</f>
        <v>19.7</v>
      </c>
    </row>
    <row r="34" spans="1:10" x14ac:dyDescent="0.2">
      <c r="A34" s="100"/>
      <c r="B34" s="6" t="s">
        <v>1680</v>
      </c>
      <c r="C34" s="62"/>
      <c r="D34" s="153"/>
      <c r="E34" s="62"/>
      <c r="F34" s="154"/>
      <c r="G34" s="42"/>
      <c r="H34" s="199"/>
      <c r="I34" s="195"/>
      <c r="J34" s="260"/>
    </row>
    <row r="35" spans="1:10" x14ac:dyDescent="0.2">
      <c r="A35" s="100"/>
      <c r="B35" s="6" t="s">
        <v>1681</v>
      </c>
      <c r="C35" s="62"/>
      <c r="D35" s="153"/>
      <c r="E35" s="62"/>
      <c r="F35" s="154"/>
      <c r="G35" s="42"/>
      <c r="H35" s="199"/>
      <c r="I35" s="195"/>
      <c r="J35" s="260"/>
    </row>
    <row r="36" spans="1:10" ht="15" x14ac:dyDescent="0.25">
      <c r="A36" s="100"/>
      <c r="B36" s="6"/>
      <c r="C36" s="62"/>
      <c r="D36" s="153"/>
      <c r="E36" s="293"/>
      <c r="F36" s="154"/>
      <c r="G36" s="42"/>
      <c r="H36" s="199"/>
      <c r="I36" s="261">
        <f>I32+I33</f>
        <v>43.1</v>
      </c>
      <c r="J36" s="261">
        <f>J32+J33</f>
        <v>38.700000000000003</v>
      </c>
    </row>
    <row r="37" spans="1:10" ht="17.25" customHeight="1" x14ac:dyDescent="0.2">
      <c r="A37" s="100" t="s">
        <v>1682</v>
      </c>
      <c r="B37" s="335" t="s">
        <v>2734</v>
      </c>
      <c r="C37" s="62" t="s">
        <v>2735</v>
      </c>
      <c r="D37" s="294" t="s">
        <v>2528</v>
      </c>
      <c r="E37" s="266">
        <f>VLOOKUP(D37,ФОТ!$B$3:$C$105,2,FALSE)</f>
        <v>110.09</v>
      </c>
      <c r="F37" s="154">
        <v>0.04</v>
      </c>
      <c r="G37" s="262">
        <f t="shared" ref="G37:G53" si="1">ROUND(E37*F37,2)</f>
        <v>4.4000000000000004</v>
      </c>
      <c r="H37" s="220">
        <f>ROUND(G37*ФОТ!$D$3,2)</f>
        <v>11.72</v>
      </c>
      <c r="I37" s="190">
        <f>ROUND(H37*ФОТ!$E$3,1)</f>
        <v>17</v>
      </c>
      <c r="J37" s="190">
        <f>ROUND(H37*ФОТ!$F$3,1)</f>
        <v>15.2</v>
      </c>
    </row>
    <row r="38" spans="1:10" ht="11.25" customHeight="1" x14ac:dyDescent="0.2">
      <c r="A38" s="100"/>
      <c r="B38" s="335"/>
      <c r="C38" s="62" t="s">
        <v>3281</v>
      </c>
      <c r="D38" s="294" t="s">
        <v>2524</v>
      </c>
      <c r="E38" s="266">
        <f>VLOOKUP(D38,ФОТ!$B$3:$C$105,2,FALSE)</f>
        <v>113.69</v>
      </c>
      <c r="F38" s="154">
        <v>0.05</v>
      </c>
      <c r="G38" s="262">
        <f t="shared" si="1"/>
        <v>5.68</v>
      </c>
      <c r="H38" s="220">
        <f>ROUND(G38*ФОТ!$D$3,2)</f>
        <v>15.13</v>
      </c>
      <c r="I38" s="190">
        <f>ROUND(H38*ФОТ!$E$3,1)</f>
        <v>21.9</v>
      </c>
      <c r="J38" s="190">
        <f>ROUND(H38*ФОТ!$F$3,1)</f>
        <v>19.7</v>
      </c>
    </row>
    <row r="39" spans="1:10" ht="15.75" customHeight="1" x14ac:dyDescent="0.25">
      <c r="A39" s="100"/>
      <c r="B39" s="335"/>
      <c r="C39" s="62"/>
      <c r="D39" s="294"/>
      <c r="E39" s="266"/>
      <c r="F39" s="154"/>
      <c r="G39" s="262"/>
      <c r="H39" s="220"/>
      <c r="I39" s="242">
        <f>I37+I38</f>
        <v>38.9</v>
      </c>
      <c r="J39" s="242">
        <f>J37+J38</f>
        <v>34.9</v>
      </c>
    </row>
    <row r="40" spans="1:10" ht="21" customHeight="1" x14ac:dyDescent="0.2">
      <c r="A40" s="100" t="s">
        <v>2736</v>
      </c>
      <c r="B40" s="6" t="s">
        <v>2737</v>
      </c>
      <c r="C40" s="62" t="s">
        <v>1692</v>
      </c>
      <c r="D40" s="294" t="s">
        <v>2528</v>
      </c>
      <c r="E40" s="266">
        <f>VLOOKUP(D40,ФОТ!$B$3:$C$105,2,FALSE)</f>
        <v>110.09</v>
      </c>
      <c r="F40" s="154">
        <v>0.06</v>
      </c>
      <c r="G40" s="262">
        <f t="shared" si="1"/>
        <v>6.61</v>
      </c>
      <c r="H40" s="220">
        <f>ROUND(G40*ФОТ!$D$3,2)</f>
        <v>17.61</v>
      </c>
      <c r="I40" s="190">
        <f>ROUND(H40*ФОТ!$E$3,1)</f>
        <v>25.5</v>
      </c>
      <c r="J40" s="190">
        <f>ROUND(H40*ФОТ!$F$3,1)</f>
        <v>22.9</v>
      </c>
    </row>
    <row r="41" spans="1:10" ht="13.5" customHeight="1" x14ac:dyDescent="0.2">
      <c r="A41" s="100"/>
      <c r="B41" s="6"/>
      <c r="C41" s="62"/>
      <c r="D41" s="294" t="s">
        <v>2524</v>
      </c>
      <c r="E41" s="266">
        <f>VLOOKUP(D41,ФОТ!$B$3:$C$105,2,FALSE)</f>
        <v>113.69</v>
      </c>
      <c r="F41" s="154">
        <v>0.06</v>
      </c>
      <c r="G41" s="262">
        <f t="shared" si="1"/>
        <v>6.82</v>
      </c>
      <c r="H41" s="220">
        <f>ROUND(G41*ФОТ!$D$3,2)</f>
        <v>18.170000000000002</v>
      </c>
      <c r="I41" s="190">
        <f>ROUND(H41*ФОТ!$E$3,1)</f>
        <v>26.3</v>
      </c>
      <c r="J41" s="190">
        <f>ROUND(H41*ФОТ!$F$3,1)</f>
        <v>23.6</v>
      </c>
    </row>
    <row r="42" spans="1:10" ht="13.5" customHeight="1" x14ac:dyDescent="0.25">
      <c r="A42" s="100"/>
      <c r="B42" s="6"/>
      <c r="C42" s="62"/>
      <c r="D42" s="294"/>
      <c r="E42" s="266"/>
      <c r="F42" s="154"/>
      <c r="G42" s="262"/>
      <c r="H42" s="220"/>
      <c r="I42" s="242">
        <f>I40+I41</f>
        <v>51.8</v>
      </c>
      <c r="J42" s="242">
        <f>J40+J41</f>
        <v>46.5</v>
      </c>
    </row>
    <row r="43" spans="1:10" ht="19.5" customHeight="1" x14ac:dyDescent="0.2">
      <c r="A43" s="100" t="s">
        <v>1693</v>
      </c>
      <c r="B43" s="6" t="s">
        <v>1694</v>
      </c>
      <c r="C43" s="62" t="s">
        <v>1695</v>
      </c>
      <c r="D43" s="294" t="s">
        <v>2528</v>
      </c>
      <c r="E43" s="266">
        <f>VLOOKUP(D43,ФОТ!$B$3:$C$105,2,FALSE)</f>
        <v>110.09</v>
      </c>
      <c r="F43" s="154">
        <v>0.05</v>
      </c>
      <c r="G43" s="262">
        <f t="shared" si="1"/>
        <v>5.5</v>
      </c>
      <c r="H43" s="220">
        <f>ROUND(G43*ФОТ!$D$3,2)</f>
        <v>14.65</v>
      </c>
      <c r="I43" s="190">
        <f>ROUND(H43*ФОТ!$E$3,1)</f>
        <v>21.2</v>
      </c>
      <c r="J43" s="190">
        <f>ROUND(H43*ФОТ!$F$3,1)</f>
        <v>19</v>
      </c>
    </row>
    <row r="44" spans="1:10" x14ac:dyDescent="0.2">
      <c r="A44" s="100"/>
      <c r="B44" s="6" t="s">
        <v>1696</v>
      </c>
      <c r="C44" s="62" t="s">
        <v>1697</v>
      </c>
      <c r="D44" s="294" t="s">
        <v>2524</v>
      </c>
      <c r="E44" s="266">
        <f>VLOOKUP(D44,ФОТ!$B$3:$C$105,2,FALSE)</f>
        <v>113.69</v>
      </c>
      <c r="F44" s="154">
        <v>0.05</v>
      </c>
      <c r="G44" s="262">
        <f t="shared" si="1"/>
        <v>5.68</v>
      </c>
      <c r="H44" s="220">
        <f>ROUND(G44*ФОТ!$D$3,2)</f>
        <v>15.13</v>
      </c>
      <c r="I44" s="190">
        <f>ROUND(H44*ФОТ!$E$3,1)</f>
        <v>21.9</v>
      </c>
      <c r="J44" s="190">
        <f>ROUND(H44*ФОТ!$F$3,1)</f>
        <v>19.7</v>
      </c>
    </row>
    <row r="45" spans="1:10" ht="15.75" customHeight="1" x14ac:dyDescent="0.25">
      <c r="A45" s="100"/>
      <c r="B45" s="6"/>
      <c r="C45" s="62"/>
      <c r="D45" s="294"/>
      <c r="E45" s="266"/>
      <c r="F45" s="154"/>
      <c r="G45" s="262"/>
      <c r="H45" s="220"/>
      <c r="I45" s="242">
        <f>I43+I44</f>
        <v>43.1</v>
      </c>
      <c r="J45" s="242">
        <f>J43+J44</f>
        <v>38.700000000000003</v>
      </c>
    </row>
    <row r="46" spans="1:10" ht="20.25" customHeight="1" x14ac:dyDescent="0.2">
      <c r="A46" s="100" t="s">
        <v>1698</v>
      </c>
      <c r="B46" s="6" t="s">
        <v>1699</v>
      </c>
      <c r="C46" s="62" t="s">
        <v>2219</v>
      </c>
      <c r="D46" s="294" t="s">
        <v>2528</v>
      </c>
      <c r="E46" s="266">
        <f>VLOOKUP(D46,ФОТ!$B$3:$C$105,2,FALSE)</f>
        <v>110.09</v>
      </c>
      <c r="F46" s="154">
        <v>0.2</v>
      </c>
      <c r="G46" s="262">
        <f t="shared" si="1"/>
        <v>22.02</v>
      </c>
      <c r="H46" s="220">
        <f>ROUND(G46*ФОТ!$D$3,2)</f>
        <v>58.66</v>
      </c>
      <c r="I46" s="190">
        <f>ROUND(H46*ФОТ!$E$3,1)</f>
        <v>85.1</v>
      </c>
      <c r="J46" s="190">
        <f>ROUND(H46*ФОТ!$F$3,1)</f>
        <v>76.3</v>
      </c>
    </row>
    <row r="47" spans="1:10" x14ac:dyDescent="0.2">
      <c r="A47" s="100"/>
      <c r="B47" s="6" t="s">
        <v>3209</v>
      </c>
      <c r="C47" s="62"/>
      <c r="D47" s="294" t="s">
        <v>2524</v>
      </c>
      <c r="E47" s="266">
        <f>VLOOKUP(D47,ФОТ!$B$3:$C$105,2,FALSE)</f>
        <v>113.69</v>
      </c>
      <c r="F47" s="154">
        <v>0.2</v>
      </c>
      <c r="G47" s="262">
        <f t="shared" si="1"/>
        <v>22.74</v>
      </c>
      <c r="H47" s="220">
        <f>ROUND(G47*ФОТ!$D$3,2)</f>
        <v>60.58</v>
      </c>
      <c r="I47" s="190">
        <f>ROUND(H47*ФОТ!$E$3,1)</f>
        <v>87.8</v>
      </c>
      <c r="J47" s="190">
        <f>ROUND(H47*ФОТ!$F$3,1)</f>
        <v>78.8</v>
      </c>
    </row>
    <row r="48" spans="1:10" ht="13.5" customHeight="1" x14ac:dyDescent="0.25">
      <c r="A48" s="100"/>
      <c r="B48" s="6"/>
      <c r="C48" s="62"/>
      <c r="D48" s="294"/>
      <c r="E48" s="266"/>
      <c r="F48" s="154"/>
      <c r="G48" s="262"/>
      <c r="H48" s="220"/>
      <c r="I48" s="242">
        <f>I46+I47</f>
        <v>172.9</v>
      </c>
      <c r="J48" s="242">
        <f>J46+J47</f>
        <v>155.1</v>
      </c>
    </row>
    <row r="49" spans="1:10" ht="19.5" customHeight="1" x14ac:dyDescent="0.2">
      <c r="A49" s="100" t="s">
        <v>3210</v>
      </c>
      <c r="B49" s="6" t="s">
        <v>3211</v>
      </c>
      <c r="C49" s="62" t="s">
        <v>1695</v>
      </c>
      <c r="D49" s="294" t="s">
        <v>2528</v>
      </c>
      <c r="E49" s="266">
        <f>VLOOKUP(D49,ФОТ!$B$3:$C$105,2,FALSE)</f>
        <v>110.09</v>
      </c>
      <c r="F49" s="154">
        <v>0.32</v>
      </c>
      <c r="G49" s="262">
        <f t="shared" si="1"/>
        <v>35.229999999999997</v>
      </c>
      <c r="H49" s="220">
        <f>ROUND(G49*ФОТ!$D$3,2)</f>
        <v>93.85</v>
      </c>
      <c r="I49" s="190">
        <f>ROUND(H49*ФОТ!$E$3,1)</f>
        <v>136.1</v>
      </c>
      <c r="J49" s="190">
        <f>ROUND(H49*ФОТ!$F$3,1)</f>
        <v>122</v>
      </c>
    </row>
    <row r="50" spans="1:10" x14ac:dyDescent="0.2">
      <c r="A50" s="100"/>
      <c r="B50" s="6"/>
      <c r="C50" s="62" t="s">
        <v>1697</v>
      </c>
      <c r="D50" s="294" t="s">
        <v>2524</v>
      </c>
      <c r="E50" s="266">
        <f>VLOOKUP(D50,ФОТ!$B$3:$C$105,2,FALSE)</f>
        <v>113.69</v>
      </c>
      <c r="F50" s="154">
        <v>0.32</v>
      </c>
      <c r="G50" s="262">
        <f t="shared" si="1"/>
        <v>36.380000000000003</v>
      </c>
      <c r="H50" s="220">
        <f>ROUND(G50*ФОТ!$D$3,2)</f>
        <v>96.92</v>
      </c>
      <c r="I50" s="190">
        <f>ROUND(H50*ФОТ!$E$3,1)</f>
        <v>140.5</v>
      </c>
      <c r="J50" s="190">
        <f>ROUND(H50*ФОТ!$F$3,1)</f>
        <v>126</v>
      </c>
    </row>
    <row r="51" spans="1:10" ht="15" x14ac:dyDescent="0.25">
      <c r="A51" s="100"/>
      <c r="B51" s="6"/>
      <c r="C51" s="62"/>
      <c r="D51" s="294"/>
      <c r="E51" s="266"/>
      <c r="F51" s="154"/>
      <c r="G51" s="262"/>
      <c r="H51" s="220"/>
      <c r="I51" s="242">
        <f>I49+I50</f>
        <v>276.60000000000002</v>
      </c>
      <c r="J51" s="242">
        <f>J49+J50</f>
        <v>248</v>
      </c>
    </row>
    <row r="52" spans="1:10" ht="17.25" customHeight="1" x14ac:dyDescent="0.2">
      <c r="A52" s="100" t="s">
        <v>3212</v>
      </c>
      <c r="B52" s="6" t="s">
        <v>3213</v>
      </c>
      <c r="C52" s="62" t="s">
        <v>3214</v>
      </c>
      <c r="D52" s="294" t="s">
        <v>2524</v>
      </c>
      <c r="E52" s="266">
        <f>VLOOKUP(D52,ФОТ!$B$3:$C$105,2,FALSE)</f>
        <v>113.69</v>
      </c>
      <c r="F52" s="154">
        <v>0.3</v>
      </c>
      <c r="G52" s="262">
        <f t="shared" si="1"/>
        <v>34.11</v>
      </c>
      <c r="H52" s="220">
        <f>ROUND(G52*ФОТ!$D$3,2)</f>
        <v>90.87</v>
      </c>
      <c r="I52" s="190">
        <f>ROUND(H52*ФОТ!$E$3,1)</f>
        <v>131.80000000000001</v>
      </c>
      <c r="J52" s="190">
        <f>ROUND(H52*ФОТ!$F$3,1)</f>
        <v>118.1</v>
      </c>
    </row>
    <row r="53" spans="1:10" ht="18" customHeight="1" x14ac:dyDescent="0.2">
      <c r="A53" s="100" t="s">
        <v>3215</v>
      </c>
      <c r="B53" s="6" t="s">
        <v>3216</v>
      </c>
      <c r="C53" s="62" t="s">
        <v>3217</v>
      </c>
      <c r="D53" s="294" t="s">
        <v>2528</v>
      </c>
      <c r="E53" s="266">
        <f>VLOOKUP(D53,ФОТ!$B$3:$C$105,2,FALSE)</f>
        <v>110.09</v>
      </c>
      <c r="F53" s="154">
        <v>0.25</v>
      </c>
      <c r="G53" s="262">
        <f t="shared" si="1"/>
        <v>27.52</v>
      </c>
      <c r="H53" s="220">
        <f>ROUND(G53*ФОТ!$D$3,2)</f>
        <v>73.31</v>
      </c>
      <c r="I53" s="190">
        <f>ROUND(H53*ФОТ!$E$3,1)</f>
        <v>106.3</v>
      </c>
      <c r="J53" s="190">
        <f>ROUND(H53*ФОТ!$F$3,1)</f>
        <v>95.3</v>
      </c>
    </row>
    <row r="54" spans="1:10" x14ac:dyDescent="0.2">
      <c r="A54" s="100"/>
      <c r="B54" s="6" t="s">
        <v>3218</v>
      </c>
      <c r="C54" s="62"/>
      <c r="D54" s="153"/>
      <c r="E54" s="62"/>
      <c r="F54" s="154"/>
      <c r="G54" s="39"/>
      <c r="H54" s="334"/>
      <c r="I54" s="195"/>
      <c r="J54" s="260"/>
    </row>
    <row r="55" spans="1:10" x14ac:dyDescent="0.2">
      <c r="A55" s="100"/>
      <c r="B55" s="6" t="s">
        <v>3219</v>
      </c>
      <c r="C55" s="62"/>
      <c r="D55" s="153"/>
      <c r="E55" s="62"/>
      <c r="F55" s="154"/>
      <c r="G55" s="39"/>
      <c r="H55" s="334"/>
      <c r="I55" s="195"/>
      <c r="J55" s="260"/>
    </row>
    <row r="56" spans="1:10" ht="18" customHeight="1" x14ac:dyDescent="0.2">
      <c r="A56" s="100" t="s">
        <v>3220</v>
      </c>
      <c r="B56" s="6" t="s">
        <v>3221</v>
      </c>
      <c r="C56" s="62" t="s">
        <v>2219</v>
      </c>
      <c r="D56" s="294" t="s">
        <v>2528</v>
      </c>
      <c r="E56" s="266">
        <f>VLOOKUP(D56,ФОТ!$B$3:$C$105,2,FALSE)</f>
        <v>110.09</v>
      </c>
      <c r="F56" s="154">
        <v>0.35</v>
      </c>
      <c r="G56" s="262">
        <f t="shared" ref="G56:G68" si="2">ROUND(E56*F56,2)</f>
        <v>38.53</v>
      </c>
      <c r="H56" s="220">
        <f>ROUND(G56*ФОТ!$D$3,2)</f>
        <v>102.64</v>
      </c>
      <c r="I56" s="190">
        <f>ROUND(H56*ФОТ!$E$3,1)</f>
        <v>148.80000000000001</v>
      </c>
      <c r="J56" s="190">
        <f>ROUND(H56*ФОТ!$F$3,1)</f>
        <v>133.4</v>
      </c>
    </row>
    <row r="57" spans="1:10" ht="18" customHeight="1" x14ac:dyDescent="0.2">
      <c r="A57" s="100" t="s">
        <v>3222</v>
      </c>
      <c r="B57" s="6" t="s">
        <v>3223</v>
      </c>
      <c r="C57" s="62" t="s">
        <v>2219</v>
      </c>
      <c r="D57" s="294" t="s">
        <v>2528</v>
      </c>
      <c r="E57" s="266">
        <f>VLOOKUP(D57,ФОТ!$B$3:$C$105,2,FALSE)</f>
        <v>110.09</v>
      </c>
      <c r="F57" s="154">
        <v>0.15</v>
      </c>
      <c r="G57" s="262">
        <f t="shared" si="2"/>
        <v>16.510000000000002</v>
      </c>
      <c r="H57" s="220">
        <f>ROUND(G57*ФОТ!$D$3,2)</f>
        <v>43.98</v>
      </c>
      <c r="I57" s="190">
        <f>ROUND(H57*ФОТ!$E$3,1)</f>
        <v>63.8</v>
      </c>
      <c r="J57" s="190">
        <f>ROUND(H57*ФОТ!$F$3,1)</f>
        <v>57.2</v>
      </c>
    </row>
    <row r="58" spans="1:10" ht="18" customHeight="1" x14ac:dyDescent="0.2">
      <c r="A58" s="100" t="s">
        <v>3224</v>
      </c>
      <c r="B58" s="6" t="s">
        <v>3225</v>
      </c>
      <c r="C58" s="62" t="s">
        <v>3226</v>
      </c>
      <c r="D58" s="294" t="s">
        <v>2528</v>
      </c>
      <c r="E58" s="266">
        <f>VLOOKUP(D58,ФОТ!$B$3:$C$105,2,FALSE)</f>
        <v>110.09</v>
      </c>
      <c r="F58" s="154">
        <v>0.16</v>
      </c>
      <c r="G58" s="262">
        <f t="shared" si="2"/>
        <v>17.61</v>
      </c>
      <c r="H58" s="220">
        <f>ROUND(G58*ФОТ!$D$3,2)</f>
        <v>46.91</v>
      </c>
      <c r="I58" s="190">
        <f>ROUND(H58*ФОТ!$E$3,1)</f>
        <v>68</v>
      </c>
      <c r="J58" s="195"/>
    </row>
    <row r="59" spans="1:10" x14ac:dyDescent="0.2">
      <c r="A59" s="100"/>
      <c r="B59" s="6" t="s">
        <v>3227</v>
      </c>
      <c r="C59" s="62"/>
      <c r="D59" s="294" t="s">
        <v>2524</v>
      </c>
      <c r="E59" s="266">
        <f>VLOOKUP(D59,ФОТ!$B$3:$C$105,2,FALSE)</f>
        <v>113.69</v>
      </c>
      <c r="F59" s="154">
        <v>0.16</v>
      </c>
      <c r="G59" s="262">
        <f t="shared" si="2"/>
        <v>18.190000000000001</v>
      </c>
      <c r="H59" s="220">
        <f>ROUND(G59*ФОТ!$D$3,2)</f>
        <v>48.46</v>
      </c>
      <c r="I59" s="190">
        <f>ROUND(H59*ФОТ!$E$3,1)</f>
        <v>70.3</v>
      </c>
      <c r="J59" s="195"/>
    </row>
    <row r="60" spans="1:10" ht="15" x14ac:dyDescent="0.25">
      <c r="A60" s="100"/>
      <c r="B60" s="6"/>
      <c r="C60" s="62"/>
      <c r="D60" s="294"/>
      <c r="E60" s="266"/>
      <c r="F60" s="154"/>
      <c r="G60" s="262"/>
      <c r="H60" s="220"/>
      <c r="I60" s="242">
        <f>I58+I59</f>
        <v>138.30000000000001</v>
      </c>
      <c r="J60" s="242">
        <f>J58+J59</f>
        <v>0</v>
      </c>
    </row>
    <row r="61" spans="1:10" ht="17.25" customHeight="1" x14ac:dyDescent="0.2">
      <c r="A61" s="100" t="s">
        <v>3228</v>
      </c>
      <c r="B61" s="6" t="s">
        <v>3229</v>
      </c>
      <c r="C61" s="62" t="s">
        <v>2219</v>
      </c>
      <c r="D61" s="294" t="s">
        <v>2528</v>
      </c>
      <c r="E61" s="266">
        <f>VLOOKUP(D61,ФОТ!$B$3:$C$105,2,FALSE)</f>
        <v>110.09</v>
      </c>
      <c r="F61" s="154">
        <v>0.21</v>
      </c>
      <c r="G61" s="262">
        <f t="shared" si="2"/>
        <v>23.12</v>
      </c>
      <c r="H61" s="220">
        <f>ROUND(G61*ФОТ!$D$3,2)</f>
        <v>61.59</v>
      </c>
      <c r="I61" s="190">
        <f>ROUND(H61*ФОТ!$E$3,1)</f>
        <v>89.3</v>
      </c>
      <c r="J61" s="190">
        <f>ROUND(H61*ФОТ!$F$3,1)</f>
        <v>80.099999999999994</v>
      </c>
    </row>
    <row r="62" spans="1:10" ht="12" customHeight="1" x14ac:dyDescent="0.2">
      <c r="A62" s="100"/>
      <c r="B62" s="6"/>
      <c r="C62" s="62"/>
      <c r="D62" s="294" t="s">
        <v>2524</v>
      </c>
      <c r="E62" s="266">
        <f>VLOOKUP(D62,ФОТ!$B$3:$C$105,2,FALSE)</f>
        <v>113.69</v>
      </c>
      <c r="F62" s="154">
        <v>0.21</v>
      </c>
      <c r="G62" s="262">
        <f t="shared" si="2"/>
        <v>23.87</v>
      </c>
      <c r="H62" s="220">
        <f>ROUND(G62*ФОТ!$D$3,2)</f>
        <v>63.59</v>
      </c>
      <c r="I62" s="190">
        <f>ROUND(H62*ФОТ!$E$3,1)</f>
        <v>92.2</v>
      </c>
      <c r="J62" s="190">
        <f>ROUND(H62*ФОТ!$F$3,1)</f>
        <v>82.7</v>
      </c>
    </row>
    <row r="63" spans="1:10" ht="17.25" customHeight="1" x14ac:dyDescent="0.25">
      <c r="A63" s="100"/>
      <c r="B63" s="6"/>
      <c r="C63" s="62"/>
      <c r="D63" s="294"/>
      <c r="E63" s="266"/>
      <c r="F63" s="154"/>
      <c r="G63" s="262"/>
      <c r="H63" s="220"/>
      <c r="I63" s="242">
        <f>I61+I62</f>
        <v>181.5</v>
      </c>
      <c r="J63" s="242">
        <f>J61+J62</f>
        <v>162.80000000000001</v>
      </c>
    </row>
    <row r="64" spans="1:10" ht="18" customHeight="1" x14ac:dyDescent="0.2">
      <c r="A64" s="100" t="s">
        <v>3230</v>
      </c>
      <c r="B64" s="6" t="s">
        <v>3231</v>
      </c>
      <c r="C64" s="62" t="s">
        <v>2219</v>
      </c>
      <c r="D64" s="294" t="s">
        <v>2528</v>
      </c>
      <c r="E64" s="266">
        <f>VLOOKUP(D64,ФОТ!$B$3:$C$105,2,FALSE)</f>
        <v>110.09</v>
      </c>
      <c r="F64" s="154">
        <v>0.18</v>
      </c>
      <c r="G64" s="262">
        <f t="shared" si="2"/>
        <v>19.82</v>
      </c>
      <c r="H64" s="220">
        <f>ROUND(G64*ФОТ!$D$3,2)</f>
        <v>52.8</v>
      </c>
      <c r="I64" s="190">
        <f>ROUND(H64*ФОТ!$E$3,1)</f>
        <v>76.599999999999994</v>
      </c>
      <c r="J64" s="195"/>
    </row>
    <row r="65" spans="1:15" x14ac:dyDescent="0.2">
      <c r="A65" s="100"/>
      <c r="B65" s="6" t="s">
        <v>3232</v>
      </c>
      <c r="C65" s="62"/>
      <c r="D65" s="294" t="s">
        <v>2524</v>
      </c>
      <c r="E65" s="266">
        <f>VLOOKUP(D65,ФОТ!$B$3:$C$105,2,FALSE)</f>
        <v>113.69</v>
      </c>
      <c r="F65" s="154">
        <v>0.18</v>
      </c>
      <c r="G65" s="262">
        <f t="shared" si="2"/>
        <v>20.46</v>
      </c>
      <c r="H65" s="220">
        <f>ROUND(G65*ФОТ!$D$3,2)</f>
        <v>54.51</v>
      </c>
      <c r="I65" s="190">
        <f>ROUND(H65*ФОТ!$E$3,1)</f>
        <v>79</v>
      </c>
      <c r="J65" s="260"/>
    </row>
    <row r="66" spans="1:15" ht="18.75" customHeight="1" x14ac:dyDescent="0.25">
      <c r="A66" s="100"/>
      <c r="B66" s="6"/>
      <c r="C66" s="62"/>
      <c r="D66" s="294"/>
      <c r="E66" s="266"/>
      <c r="F66" s="154"/>
      <c r="G66" s="262"/>
      <c r="H66" s="220"/>
      <c r="I66" s="242">
        <f>I64+I65</f>
        <v>155.6</v>
      </c>
      <c r="J66" s="242">
        <f>J64+J65</f>
        <v>0</v>
      </c>
    </row>
    <row r="67" spans="1:15" ht="18" customHeight="1" x14ac:dyDescent="0.2">
      <c r="A67" s="100" t="s">
        <v>3233</v>
      </c>
      <c r="B67" s="6" t="s">
        <v>3234</v>
      </c>
      <c r="C67" s="62" t="s">
        <v>3235</v>
      </c>
      <c r="D67" s="294" t="s">
        <v>2524</v>
      </c>
      <c r="E67" s="266">
        <f>VLOOKUP(D67,ФОТ!$B$3:$C$105,2,FALSE)</f>
        <v>113.69</v>
      </c>
      <c r="F67" s="154">
        <v>3.1</v>
      </c>
      <c r="G67" s="262">
        <f t="shared" si="2"/>
        <v>352.44</v>
      </c>
      <c r="H67" s="220">
        <f>ROUND(G67*ФОТ!$D$3,2)</f>
        <v>938.9</v>
      </c>
      <c r="I67" s="190">
        <f>ROUND(H67*ФОТ!$E$3,1)</f>
        <v>1361.4</v>
      </c>
      <c r="J67" s="195"/>
      <c r="N67" s="3" t="s">
        <v>3897</v>
      </c>
      <c r="O67" s="3"/>
    </row>
    <row r="68" spans="1:15" x14ac:dyDescent="0.2">
      <c r="A68" s="100"/>
      <c r="B68" s="6"/>
      <c r="C68" s="62"/>
      <c r="D68" s="294" t="s">
        <v>2525</v>
      </c>
      <c r="E68" s="266">
        <f>VLOOKUP(D68,ФОТ!$B$3:$C$105,2,FALSE)</f>
        <v>131.12</v>
      </c>
      <c r="F68" s="154">
        <v>3.1</v>
      </c>
      <c r="G68" s="262">
        <f t="shared" si="2"/>
        <v>406.47</v>
      </c>
      <c r="H68" s="220">
        <f>ROUND(G68*ФОТ!$D$3,2)</f>
        <v>1082.8399999999999</v>
      </c>
      <c r="I68" s="190">
        <f>ROUND(H68*ФОТ!$E$3,1)</f>
        <v>1570.1</v>
      </c>
      <c r="J68" s="195"/>
      <c r="N68" s="3" t="s">
        <v>3898</v>
      </c>
      <c r="O68" s="3"/>
    </row>
    <row r="69" spans="1:15" ht="15" customHeight="1" x14ac:dyDescent="0.25">
      <c r="A69" s="100"/>
      <c r="B69" s="6"/>
      <c r="C69" s="62"/>
      <c r="D69" s="294"/>
      <c r="E69" s="266"/>
      <c r="F69" s="154"/>
      <c r="G69" s="262"/>
      <c r="H69" s="220"/>
      <c r="I69" s="242">
        <f>I67+I68</f>
        <v>2931.5</v>
      </c>
      <c r="J69" s="242">
        <f>J67+J68</f>
        <v>0</v>
      </c>
    </row>
    <row r="70" spans="1:15" x14ac:dyDescent="0.2">
      <c r="A70" s="100"/>
      <c r="B70" s="6" t="s">
        <v>3236</v>
      </c>
      <c r="C70" s="62"/>
      <c r="D70" s="294"/>
      <c r="E70" s="255"/>
      <c r="F70" s="154"/>
      <c r="G70" s="39"/>
      <c r="H70" s="334"/>
      <c r="I70" s="195"/>
      <c r="J70" s="195"/>
    </row>
    <row r="71" spans="1:15" x14ac:dyDescent="0.2">
      <c r="A71" s="100"/>
      <c r="B71" s="6" t="s">
        <v>3237</v>
      </c>
      <c r="C71" s="62"/>
      <c r="D71" s="294"/>
      <c r="E71" s="255"/>
      <c r="F71" s="154"/>
      <c r="G71" s="39"/>
      <c r="H71" s="334"/>
      <c r="I71" s="195"/>
      <c r="J71" s="195"/>
    </row>
    <row r="72" spans="1:15" ht="18" customHeight="1" x14ac:dyDescent="0.2">
      <c r="A72" s="100" t="s">
        <v>3238</v>
      </c>
      <c r="B72" s="335" t="s">
        <v>3239</v>
      </c>
      <c r="C72" s="62" t="s">
        <v>2219</v>
      </c>
      <c r="D72" s="294" t="s">
        <v>2524</v>
      </c>
      <c r="E72" s="266">
        <f>VLOOKUP(D72,ФОТ!$B$3:$C$105,2,FALSE)</f>
        <v>113.69</v>
      </c>
      <c r="F72" s="154">
        <v>0.48</v>
      </c>
      <c r="G72" s="262">
        <f>ROUND(E72*F72,2)</f>
        <v>54.57</v>
      </c>
      <c r="H72" s="220">
        <f>ROUND(G72*ФОТ!$D$3,2)</f>
        <v>145.37</v>
      </c>
      <c r="I72" s="190">
        <f>ROUND(H72*ФОТ!$E$3,1)</f>
        <v>210.8</v>
      </c>
      <c r="J72" s="195"/>
    </row>
    <row r="73" spans="1:15" x14ac:dyDescent="0.2">
      <c r="A73" s="100"/>
      <c r="B73" s="6"/>
      <c r="C73" s="62"/>
      <c r="D73" s="294" t="s">
        <v>2525</v>
      </c>
      <c r="E73" s="266">
        <f>VLOOKUP(D73,ФОТ!$B$3:$C$105,2,FALSE)</f>
        <v>131.12</v>
      </c>
      <c r="F73" s="154">
        <v>0.48</v>
      </c>
      <c r="G73" s="262">
        <f>ROUND(E73*F73,2)</f>
        <v>62.94</v>
      </c>
      <c r="H73" s="220">
        <f>ROUND(G73*ФОТ!$D$3,2)</f>
        <v>167.67</v>
      </c>
      <c r="I73" s="190">
        <f>ROUND(H73*ФОТ!$E$3,1)</f>
        <v>243.1</v>
      </c>
      <c r="J73" s="195"/>
    </row>
    <row r="74" spans="1:15" ht="15" x14ac:dyDescent="0.25">
      <c r="A74" s="100"/>
      <c r="B74" s="6"/>
      <c r="C74" s="62"/>
      <c r="D74" s="294"/>
      <c r="E74" s="266"/>
      <c r="F74" s="154"/>
      <c r="G74" s="262"/>
      <c r="H74" s="220"/>
      <c r="I74" s="242">
        <f>I72+I73</f>
        <v>453.9</v>
      </c>
      <c r="J74" s="242">
        <f>J72+J73</f>
        <v>0</v>
      </c>
    </row>
    <row r="75" spans="1:15" ht="18" customHeight="1" x14ac:dyDescent="0.2">
      <c r="A75" s="100" t="s">
        <v>3240</v>
      </c>
      <c r="B75" s="135" t="s">
        <v>3241</v>
      </c>
      <c r="C75" s="62" t="s">
        <v>3508</v>
      </c>
      <c r="D75" s="294" t="s">
        <v>2524</v>
      </c>
      <c r="E75" s="266">
        <f>VLOOKUP(D75,ФОТ!$B$3:$C$105,2,FALSE)</f>
        <v>113.69</v>
      </c>
      <c r="F75" s="154">
        <v>0.88</v>
      </c>
      <c r="G75" s="262">
        <f>ROUND(E75*F75,2)</f>
        <v>100.05</v>
      </c>
      <c r="H75" s="220">
        <f>ROUND(G75*ФОТ!$D$3,2)</f>
        <v>266.52999999999997</v>
      </c>
      <c r="I75" s="190">
        <f>ROUND(H75*ФОТ!$E$3,1)</f>
        <v>386.5</v>
      </c>
      <c r="J75" s="195"/>
    </row>
    <row r="76" spans="1:15" ht="12" customHeight="1" x14ac:dyDescent="0.2">
      <c r="A76" s="100"/>
      <c r="B76" s="135" t="s">
        <v>3242</v>
      </c>
      <c r="C76" s="62"/>
      <c r="D76" s="53"/>
      <c r="E76" s="62"/>
      <c r="F76" s="154"/>
      <c r="G76" s="39"/>
      <c r="H76" s="334"/>
      <c r="I76" s="195"/>
      <c r="J76" s="194"/>
    </row>
    <row r="77" spans="1:15" ht="12" customHeight="1" x14ac:dyDescent="0.2">
      <c r="A77" s="100"/>
      <c r="B77" s="6" t="s">
        <v>3243</v>
      </c>
      <c r="C77" s="62"/>
      <c r="D77" s="153"/>
      <c r="E77" s="62"/>
      <c r="F77" s="154"/>
      <c r="G77" s="42"/>
      <c r="H77" s="334"/>
      <c r="I77" s="195"/>
      <c r="J77" s="260"/>
    </row>
    <row r="78" spans="1:15" ht="18" customHeight="1" x14ac:dyDescent="0.2">
      <c r="A78" s="100" t="s">
        <v>3244</v>
      </c>
      <c r="B78" s="6" t="s">
        <v>3245</v>
      </c>
      <c r="C78" s="62" t="s">
        <v>3203</v>
      </c>
      <c r="D78" s="294" t="s">
        <v>2524</v>
      </c>
      <c r="E78" s="266">
        <f>VLOOKUP(D78,ФОТ!$B$3:$C$105,2,FALSE)</f>
        <v>113.69</v>
      </c>
      <c r="F78" s="154">
        <v>2.13</v>
      </c>
      <c r="G78" s="262">
        <f>ROUND(E78*F78,2)</f>
        <v>242.16</v>
      </c>
      <c r="H78" s="220">
        <f>ROUND(G78*ФОТ!$D$3,2)</f>
        <v>645.11</v>
      </c>
      <c r="I78" s="190">
        <f>ROUND(H78*ФОТ!$E$3,1)</f>
        <v>935.4</v>
      </c>
      <c r="J78" s="195"/>
    </row>
    <row r="79" spans="1:15" x14ac:dyDescent="0.2">
      <c r="A79" s="100"/>
      <c r="B79" s="6" t="s">
        <v>3246</v>
      </c>
      <c r="C79" s="62"/>
      <c r="D79" s="153"/>
      <c r="E79" s="62"/>
      <c r="F79" s="154"/>
      <c r="G79" s="39"/>
      <c r="H79" s="334"/>
      <c r="I79" s="195"/>
      <c r="J79" s="260"/>
    </row>
    <row r="80" spans="1:15" ht="18" customHeight="1" x14ac:dyDescent="0.2">
      <c r="A80" s="100" t="s">
        <v>3247</v>
      </c>
      <c r="B80" s="135" t="s">
        <v>3241</v>
      </c>
      <c r="C80" s="62" t="s">
        <v>3508</v>
      </c>
      <c r="D80" s="294" t="s">
        <v>2524</v>
      </c>
      <c r="E80" s="266">
        <f>VLOOKUP(D80,ФОТ!$B$3:$C$105,2,FALSE)</f>
        <v>113.69</v>
      </c>
      <c r="F80" s="154">
        <v>1.0900000000000001</v>
      </c>
      <c r="G80" s="262">
        <f>ROUND(E80*F80,2)</f>
        <v>123.92</v>
      </c>
      <c r="H80" s="220">
        <f>ROUND(G80*ФОТ!$D$3,2)</f>
        <v>330.12</v>
      </c>
      <c r="I80" s="190">
        <f>ROUND(H80*ФОТ!$E$3,1)</f>
        <v>478.7</v>
      </c>
      <c r="J80" s="195"/>
    </row>
    <row r="81" spans="1:10" x14ac:dyDescent="0.2">
      <c r="A81" s="100"/>
      <c r="B81" s="135" t="s">
        <v>3242</v>
      </c>
      <c r="C81" s="62"/>
      <c r="D81" s="153"/>
      <c r="E81" s="62"/>
      <c r="F81" s="154"/>
      <c r="G81" s="42"/>
      <c r="H81" s="334"/>
      <c r="I81" s="195"/>
      <c r="J81" s="260"/>
    </row>
    <row r="82" spans="1:10" x14ac:dyDescent="0.2">
      <c r="A82" s="100"/>
      <c r="B82" s="6" t="s">
        <v>3248</v>
      </c>
      <c r="C82" s="62"/>
      <c r="D82" s="153"/>
      <c r="E82" s="62"/>
      <c r="F82" s="43"/>
      <c r="G82" s="42"/>
      <c r="H82" s="334"/>
      <c r="I82" s="195"/>
      <c r="J82" s="260"/>
    </row>
    <row r="83" spans="1:10" ht="18" customHeight="1" x14ac:dyDescent="0.2">
      <c r="A83" s="100" t="s">
        <v>3249</v>
      </c>
      <c r="B83" s="6" t="s">
        <v>3250</v>
      </c>
      <c r="C83" s="62" t="s">
        <v>2219</v>
      </c>
      <c r="D83" s="294" t="s">
        <v>2524</v>
      </c>
      <c r="E83" s="266">
        <f>VLOOKUP(D83,ФОТ!$B$3:$C$105,2,FALSE)</f>
        <v>113.69</v>
      </c>
      <c r="F83" s="43">
        <v>1.31</v>
      </c>
      <c r="G83" s="262">
        <f>ROUND(E83*F83,2)</f>
        <v>148.93</v>
      </c>
      <c r="H83" s="220">
        <f>ROUND(G83*ФОТ!$D$3,2)</f>
        <v>396.75</v>
      </c>
      <c r="I83" s="190">
        <f>ROUND(H83*ФОТ!$E$3,1)</f>
        <v>575.29999999999995</v>
      </c>
      <c r="J83" s="195"/>
    </row>
    <row r="84" spans="1:10" ht="20.25" customHeight="1" x14ac:dyDescent="0.2">
      <c r="A84" s="100" t="s">
        <v>3251</v>
      </c>
      <c r="B84" s="135" t="s">
        <v>3241</v>
      </c>
      <c r="C84" s="62" t="s">
        <v>3203</v>
      </c>
      <c r="D84" s="294" t="s">
        <v>2524</v>
      </c>
      <c r="E84" s="266">
        <f>VLOOKUP(D84,ФОТ!$B$3:$C$105,2,FALSE)</f>
        <v>113.69</v>
      </c>
      <c r="F84" s="160">
        <v>2.4900000000000002</v>
      </c>
      <c r="G84" s="262">
        <f>ROUND(E84*F84,2)</f>
        <v>283.08999999999997</v>
      </c>
      <c r="H84" s="220">
        <f>ROUND(G84*ФОТ!$D$3,2)</f>
        <v>754.15</v>
      </c>
      <c r="I84" s="190">
        <f>ROUND(H84*ФОТ!$E$3,1)</f>
        <v>1093.5</v>
      </c>
      <c r="J84" s="195"/>
    </row>
    <row r="85" spans="1:10" ht="12.75" customHeight="1" x14ac:dyDescent="0.2">
      <c r="A85" s="100"/>
      <c r="B85" s="135" t="s">
        <v>3242</v>
      </c>
      <c r="C85" s="62"/>
      <c r="D85" s="53"/>
      <c r="E85" s="62"/>
      <c r="F85" s="160"/>
      <c r="G85" s="43"/>
      <c r="H85" s="257"/>
      <c r="I85" s="194"/>
      <c r="J85" s="194"/>
    </row>
    <row r="86" spans="1:10" x14ac:dyDescent="0.2">
      <c r="A86" s="223"/>
      <c r="B86" s="6" t="s">
        <v>2670</v>
      </c>
      <c r="C86" s="44"/>
      <c r="D86" s="6"/>
      <c r="E86" s="44"/>
      <c r="F86" s="40"/>
      <c r="G86" s="40"/>
      <c r="H86" s="256"/>
      <c r="I86" s="260"/>
      <c r="J86" s="260"/>
    </row>
    <row r="87" spans="1:10" ht="18" customHeight="1" x14ac:dyDescent="0.2">
      <c r="A87" s="100" t="s">
        <v>2671</v>
      </c>
      <c r="B87" s="6" t="s">
        <v>2672</v>
      </c>
      <c r="C87" s="62" t="s">
        <v>3203</v>
      </c>
      <c r="D87" s="294" t="s">
        <v>2524</v>
      </c>
      <c r="E87" s="266">
        <f>VLOOKUP(D87,ФОТ!$B$3:$C$105,2,FALSE)</f>
        <v>113.69</v>
      </c>
      <c r="F87" s="55">
        <v>2.85</v>
      </c>
      <c r="G87" s="262">
        <f>ROUND(E87*F87,2)</f>
        <v>324.02</v>
      </c>
      <c r="H87" s="220">
        <f>ROUND(G87*ФОТ!$D$3,2)</f>
        <v>863.19</v>
      </c>
      <c r="I87" s="190">
        <f>ROUND(H87*ФОТ!$E$3,1)</f>
        <v>1251.5999999999999</v>
      </c>
      <c r="J87" s="195"/>
    </row>
    <row r="88" spans="1:10" ht="18" customHeight="1" x14ac:dyDescent="0.2">
      <c r="A88" s="100" t="s">
        <v>2673</v>
      </c>
      <c r="B88" s="6" t="s">
        <v>2674</v>
      </c>
      <c r="C88" s="62" t="s">
        <v>2219</v>
      </c>
      <c r="D88" s="294" t="s">
        <v>2524</v>
      </c>
      <c r="E88" s="266">
        <f>VLOOKUP(D88,ФОТ!$B$3:$C$105,2,FALSE)</f>
        <v>113.69</v>
      </c>
      <c r="F88" s="55">
        <v>3.21</v>
      </c>
      <c r="G88" s="262">
        <f>ROUND(E88*F88,2)</f>
        <v>364.94</v>
      </c>
      <c r="H88" s="220">
        <f>ROUND(G88*ФОТ!$D$3,2)</f>
        <v>972.2</v>
      </c>
      <c r="I88" s="190">
        <f>ROUND(H88*ФОТ!$E$3,1)</f>
        <v>1409.7</v>
      </c>
      <c r="J88" s="195"/>
    </row>
    <row r="89" spans="1:10" ht="18" customHeight="1" x14ac:dyDescent="0.2">
      <c r="A89" s="100" t="s">
        <v>2675</v>
      </c>
      <c r="B89" s="6" t="s">
        <v>951</v>
      </c>
      <c r="C89" s="62"/>
      <c r="D89" s="153"/>
      <c r="E89" s="62"/>
      <c r="F89" s="154"/>
      <c r="G89" s="42"/>
      <c r="H89" s="199"/>
      <c r="I89" s="195"/>
      <c r="J89" s="260"/>
    </row>
    <row r="90" spans="1:10" x14ac:dyDescent="0.2">
      <c r="A90" s="100"/>
      <c r="B90" s="6" t="s">
        <v>461</v>
      </c>
      <c r="C90" s="62" t="s">
        <v>2219</v>
      </c>
      <c r="D90" s="294" t="s">
        <v>2524</v>
      </c>
      <c r="E90" s="266">
        <f>VLOOKUP(D90,ФОТ!$B$3:$C$105,2,FALSE)</f>
        <v>113.69</v>
      </c>
      <c r="F90" s="154">
        <v>0.96</v>
      </c>
      <c r="G90" s="262">
        <f>ROUND(E90*F90,2)</f>
        <v>109.14</v>
      </c>
      <c r="H90" s="220">
        <f>ROUND(G90*ФОТ!$D$3,2)</f>
        <v>290.75</v>
      </c>
      <c r="I90" s="190">
        <f>ROUND(H90*ФОТ!$E$3,1)</f>
        <v>421.6</v>
      </c>
      <c r="J90" s="190"/>
    </row>
    <row r="91" spans="1:10" x14ac:dyDescent="0.2">
      <c r="A91" s="100"/>
      <c r="B91" s="336" t="s">
        <v>462</v>
      </c>
      <c r="C91" s="62" t="s">
        <v>2219</v>
      </c>
      <c r="D91" s="294" t="s">
        <v>2524</v>
      </c>
      <c r="E91" s="266">
        <f>VLOOKUP(D91,ФОТ!$B$3:$C$105,2,FALSE)</f>
        <v>113.69</v>
      </c>
      <c r="F91" s="154">
        <v>1.2</v>
      </c>
      <c r="G91" s="262">
        <f>ROUND(E91*F91,2)</f>
        <v>136.43</v>
      </c>
      <c r="H91" s="220">
        <f>ROUND(G91*ФОТ!$D$3,2)</f>
        <v>363.45</v>
      </c>
      <c r="I91" s="190">
        <f>ROUND(H91*ФОТ!$E$3,1)</f>
        <v>527</v>
      </c>
      <c r="J91" s="190"/>
    </row>
    <row r="92" spans="1:10" ht="18" customHeight="1" x14ac:dyDescent="0.2">
      <c r="A92" s="100" t="s">
        <v>463</v>
      </c>
      <c r="B92" s="6" t="s">
        <v>3323</v>
      </c>
      <c r="C92" s="62" t="s">
        <v>391</v>
      </c>
      <c r="D92" s="294" t="s">
        <v>2524</v>
      </c>
      <c r="E92" s="266">
        <f>VLOOKUP(D92,ФОТ!$B$3:$C$105,2,FALSE)</f>
        <v>113.69</v>
      </c>
      <c r="F92" s="154">
        <v>0.53</v>
      </c>
      <c r="G92" s="262">
        <f>ROUND(E92*F92,2)</f>
        <v>60.26</v>
      </c>
      <c r="H92" s="220">
        <f>ROUND(G92*ФОТ!$D$3,2)</f>
        <v>160.53</v>
      </c>
      <c r="I92" s="190">
        <f>ROUND(H92*ФОТ!$E$3,1)</f>
        <v>232.8</v>
      </c>
      <c r="J92" s="190">
        <f>ROUND(H92*ФОТ!$F$3,1)</f>
        <v>208.7</v>
      </c>
    </row>
    <row r="93" spans="1:10" x14ac:dyDescent="0.2">
      <c r="A93" s="100"/>
      <c r="B93" s="6" t="s">
        <v>3324</v>
      </c>
      <c r="C93" s="62"/>
      <c r="D93" s="153"/>
      <c r="E93" s="62"/>
      <c r="F93" s="154"/>
      <c r="G93" s="39"/>
      <c r="H93" s="334"/>
      <c r="I93" s="195"/>
      <c r="J93" s="260"/>
    </row>
    <row r="94" spans="1:10" x14ac:dyDescent="0.2">
      <c r="A94" s="100"/>
      <c r="B94" s="332" t="s">
        <v>962</v>
      </c>
      <c r="C94" s="62"/>
      <c r="D94" s="153"/>
      <c r="E94" s="62"/>
      <c r="F94" s="154"/>
      <c r="G94" s="39"/>
      <c r="H94" s="334"/>
      <c r="I94" s="195"/>
      <c r="J94" s="260"/>
    </row>
    <row r="95" spans="1:10" x14ac:dyDescent="0.2">
      <c r="A95" s="100"/>
      <c r="B95" s="6" t="s">
        <v>963</v>
      </c>
      <c r="C95" s="62"/>
      <c r="D95" s="153"/>
      <c r="E95" s="62"/>
      <c r="F95" s="154"/>
      <c r="G95" s="39"/>
      <c r="H95" s="334"/>
      <c r="I95" s="195"/>
      <c r="J95" s="260"/>
    </row>
    <row r="96" spans="1:10" ht="18" customHeight="1" x14ac:dyDescent="0.2">
      <c r="A96" s="100" t="s">
        <v>964</v>
      </c>
      <c r="B96" s="6" t="s">
        <v>965</v>
      </c>
      <c r="C96" s="62" t="s">
        <v>2219</v>
      </c>
      <c r="D96" s="294" t="s">
        <v>2524</v>
      </c>
      <c r="E96" s="266">
        <f>VLOOKUP(D96,ФОТ!$B$3:$C$105,2,FALSE)</f>
        <v>113.69</v>
      </c>
      <c r="F96" s="154">
        <v>2</v>
      </c>
      <c r="G96" s="262">
        <f>ROUND(E96*F96,2)</f>
        <v>227.38</v>
      </c>
      <c r="H96" s="220">
        <f>ROUND(G96*ФОТ!$D$3,2)</f>
        <v>605.74</v>
      </c>
      <c r="I96" s="190">
        <f>ROUND(H96*ФОТ!$E$3,1)</f>
        <v>878.3</v>
      </c>
      <c r="J96" s="190">
        <f>ROUND(H96*ФОТ!$F$3,1)</f>
        <v>787.5</v>
      </c>
    </row>
    <row r="97" spans="1:10" ht="18" customHeight="1" x14ac:dyDescent="0.2">
      <c r="A97" s="100" t="s">
        <v>966</v>
      </c>
      <c r="B97" s="6" t="s">
        <v>3323</v>
      </c>
      <c r="C97" s="62" t="s">
        <v>2219</v>
      </c>
      <c r="D97" s="294" t="s">
        <v>2524</v>
      </c>
      <c r="E97" s="266">
        <f>VLOOKUP(D97,ФОТ!$B$3:$C$105,2,FALSE)</f>
        <v>113.69</v>
      </c>
      <c r="F97" s="154">
        <v>0.72</v>
      </c>
      <c r="G97" s="262">
        <f>ROUND(E97*F97,2)</f>
        <v>81.86</v>
      </c>
      <c r="H97" s="220">
        <f>ROUND(G97*ФОТ!$D$3,2)</f>
        <v>218.08</v>
      </c>
      <c r="I97" s="190">
        <f>ROUND(H97*ФОТ!$E$3,1)</f>
        <v>316.2</v>
      </c>
      <c r="J97" s="190">
        <f>ROUND(H97*ФОТ!$F$3,1)</f>
        <v>283.5</v>
      </c>
    </row>
    <row r="98" spans="1:10" x14ac:dyDescent="0.2">
      <c r="A98" s="100"/>
      <c r="B98" s="6" t="s">
        <v>967</v>
      </c>
      <c r="C98" s="62"/>
      <c r="D98" s="153"/>
      <c r="E98" s="62"/>
      <c r="F98" s="154"/>
      <c r="G98" s="39"/>
      <c r="H98" s="334"/>
      <c r="I98" s="195"/>
      <c r="J98" s="260"/>
    </row>
    <row r="99" spans="1:10" x14ac:dyDescent="0.2">
      <c r="A99" s="100"/>
      <c r="B99" s="332" t="s">
        <v>470</v>
      </c>
      <c r="C99" s="62"/>
      <c r="D99" s="153"/>
      <c r="E99" s="62"/>
      <c r="F99" s="154"/>
      <c r="G99" s="39"/>
      <c r="H99" s="334"/>
      <c r="I99" s="195"/>
      <c r="J99" s="260"/>
    </row>
    <row r="100" spans="1:10" x14ac:dyDescent="0.2">
      <c r="A100" s="100"/>
      <c r="B100" s="6" t="s">
        <v>963</v>
      </c>
      <c r="C100" s="62"/>
      <c r="D100" s="153"/>
      <c r="E100" s="62"/>
      <c r="F100" s="154"/>
      <c r="G100" s="39"/>
      <c r="H100" s="334"/>
      <c r="I100" s="195"/>
      <c r="J100" s="260"/>
    </row>
    <row r="101" spans="1:10" ht="18" customHeight="1" x14ac:dyDescent="0.2">
      <c r="A101" s="100" t="s">
        <v>471</v>
      </c>
      <c r="B101" s="6" t="s">
        <v>965</v>
      </c>
      <c r="C101" s="62" t="s">
        <v>2219</v>
      </c>
      <c r="D101" s="294" t="s">
        <v>2524</v>
      </c>
      <c r="E101" s="266">
        <f>VLOOKUP(D101,ФОТ!$B$3:$C$105,2,FALSE)</f>
        <v>113.69</v>
      </c>
      <c r="F101" s="154">
        <v>2.7</v>
      </c>
      <c r="G101" s="262">
        <f>ROUND(E101*F101,2)</f>
        <v>306.95999999999998</v>
      </c>
      <c r="H101" s="220">
        <f>ROUND(G101*ФОТ!$D$3,2)</f>
        <v>817.74</v>
      </c>
      <c r="I101" s="190">
        <f>ROUND(H101*ФОТ!$E$3,1)</f>
        <v>1185.7</v>
      </c>
      <c r="J101" s="190">
        <f>ROUND(H101*ФОТ!$F$3,1)</f>
        <v>1063.0999999999999</v>
      </c>
    </row>
    <row r="102" spans="1:10" ht="18" customHeight="1" x14ac:dyDescent="0.2">
      <c r="A102" s="100" t="s">
        <v>472</v>
      </c>
      <c r="B102" s="135" t="s">
        <v>473</v>
      </c>
      <c r="C102" s="62" t="s">
        <v>3508</v>
      </c>
      <c r="D102" s="294" t="s">
        <v>2524</v>
      </c>
      <c r="E102" s="266">
        <f>VLOOKUP(D102,ФОТ!$B$3:$C$105,2,FALSE)</f>
        <v>113.69</v>
      </c>
      <c r="F102" s="154">
        <v>0.65</v>
      </c>
      <c r="G102" s="262">
        <f>ROUND(E102*F102,2)</f>
        <v>73.900000000000006</v>
      </c>
      <c r="H102" s="220">
        <f>ROUND(G102*ФОТ!$D$3,2)</f>
        <v>196.87</v>
      </c>
      <c r="I102" s="190">
        <f>ROUND(H102*ФОТ!$E$3,1)</f>
        <v>285.5</v>
      </c>
      <c r="J102" s="190">
        <f>ROUND(H102*ФОТ!$F$3,1)</f>
        <v>255.9</v>
      </c>
    </row>
    <row r="103" spans="1:10" ht="18.75" customHeight="1" x14ac:dyDescent="0.2">
      <c r="A103" s="100"/>
      <c r="B103" s="6" t="s">
        <v>474</v>
      </c>
      <c r="C103" s="62" t="s">
        <v>2219</v>
      </c>
      <c r="D103" s="294" t="s">
        <v>2524</v>
      </c>
      <c r="E103" s="266">
        <f>VLOOKUP(D103,ФОТ!$B$3:$C$105,2,FALSE)</f>
        <v>113.69</v>
      </c>
      <c r="F103" s="154">
        <v>0.81</v>
      </c>
      <c r="G103" s="262">
        <f>ROUND(E103*F103,2)</f>
        <v>92.09</v>
      </c>
      <c r="H103" s="220">
        <f>ROUND(G103*ФОТ!$D$3,2)</f>
        <v>245.33</v>
      </c>
      <c r="I103" s="190">
        <f>ROUND(H103*ФОТ!$E$3,1)</f>
        <v>355.7</v>
      </c>
      <c r="J103" s="190">
        <f>ROUND(H103*ФОТ!$F$3,1)</f>
        <v>318.89999999999998</v>
      </c>
    </row>
    <row r="104" spans="1:10" ht="18" customHeight="1" x14ac:dyDescent="0.2">
      <c r="A104" s="100" t="s">
        <v>475</v>
      </c>
      <c r="B104" s="6" t="s">
        <v>476</v>
      </c>
      <c r="C104" s="62" t="s">
        <v>391</v>
      </c>
      <c r="D104" s="294" t="s">
        <v>2524</v>
      </c>
      <c r="E104" s="266">
        <f>VLOOKUP(D104,ФОТ!$B$3:$C$105,2,FALSE)</f>
        <v>113.69</v>
      </c>
      <c r="F104" s="154">
        <v>1</v>
      </c>
      <c r="G104" s="262">
        <f>ROUND(E104*F104,2)</f>
        <v>113.69</v>
      </c>
      <c r="H104" s="220">
        <f>ROUND(G104*ФОТ!$D$3,2)</f>
        <v>302.87</v>
      </c>
      <c r="I104" s="190">
        <f>ROUND(H104*ФОТ!$E$3,1)</f>
        <v>439.2</v>
      </c>
      <c r="J104" s="190">
        <f>ROUND(H104*ФОТ!$F$3,1)</f>
        <v>393.7</v>
      </c>
    </row>
    <row r="105" spans="1:10" x14ac:dyDescent="0.2">
      <c r="A105" s="100"/>
      <c r="B105" s="6" t="s">
        <v>477</v>
      </c>
      <c r="C105" s="62"/>
      <c r="D105" s="153"/>
      <c r="E105" s="62"/>
      <c r="F105" s="154"/>
      <c r="G105" s="39"/>
      <c r="H105" s="334"/>
      <c r="I105" s="195"/>
      <c r="J105" s="260"/>
    </row>
    <row r="106" spans="1:10" x14ac:dyDescent="0.2">
      <c r="A106" s="100"/>
      <c r="B106" s="6" t="s">
        <v>2229</v>
      </c>
      <c r="C106" s="62"/>
      <c r="D106" s="153"/>
      <c r="E106" s="62"/>
      <c r="F106" s="154"/>
      <c r="G106" s="39"/>
      <c r="H106" s="334"/>
      <c r="I106" s="195"/>
      <c r="J106" s="260"/>
    </row>
    <row r="107" spans="1:10" ht="18" customHeight="1" x14ac:dyDescent="0.2">
      <c r="A107" s="100" t="s">
        <v>2230</v>
      </c>
      <c r="B107" s="6" t="s">
        <v>2231</v>
      </c>
      <c r="C107" s="62" t="s">
        <v>2232</v>
      </c>
      <c r="D107" s="294" t="s">
        <v>2528</v>
      </c>
      <c r="E107" s="266">
        <f>VLOOKUP(D107,ФОТ!$B$3:$C$105,2,FALSE)</f>
        <v>110.09</v>
      </c>
      <c r="F107" s="154">
        <v>0.3</v>
      </c>
      <c r="G107" s="262">
        <f>ROUND(E107*F107,2)</f>
        <v>33.03</v>
      </c>
      <c r="H107" s="220">
        <f>ROUND(G107*ФОТ!$D$3,2)</f>
        <v>87.99</v>
      </c>
      <c r="I107" s="190">
        <f>ROUND(H107*ФОТ!$E$3,1)</f>
        <v>127.6</v>
      </c>
      <c r="J107" s="190">
        <f>ROUND(H107*ФОТ!$F$3,1)</f>
        <v>114.4</v>
      </c>
    </row>
    <row r="108" spans="1:10" x14ac:dyDescent="0.2">
      <c r="A108" s="100"/>
      <c r="B108" s="6" t="s">
        <v>2233</v>
      </c>
      <c r="C108" s="62"/>
      <c r="D108" s="294" t="s">
        <v>2524</v>
      </c>
      <c r="E108" s="266">
        <f>VLOOKUP(D108,ФОТ!$B$3:$C$105,2,FALSE)</f>
        <v>113.69</v>
      </c>
      <c r="F108" s="154">
        <v>0.3</v>
      </c>
      <c r="G108" s="262">
        <f>ROUND(E108*F108,2)</f>
        <v>34.11</v>
      </c>
      <c r="H108" s="220">
        <f>ROUND(G108*ФОТ!$D$3,2)</f>
        <v>90.87</v>
      </c>
      <c r="I108" s="190">
        <f>ROUND(H108*ФОТ!$E$3,1)</f>
        <v>131.80000000000001</v>
      </c>
      <c r="J108" s="190">
        <f>ROUND(H108*ФОТ!$F$3,1)</f>
        <v>118.1</v>
      </c>
    </row>
    <row r="109" spans="1:10" x14ac:dyDescent="0.2">
      <c r="A109" s="100"/>
      <c r="B109" s="6" t="s">
        <v>2234</v>
      </c>
      <c r="C109" s="62"/>
      <c r="D109" s="53"/>
      <c r="E109" s="255"/>
      <c r="F109" s="154"/>
      <c r="G109" s="39"/>
      <c r="H109" s="334"/>
      <c r="I109" s="195"/>
      <c r="J109" s="260"/>
    </row>
    <row r="110" spans="1:10" ht="15" x14ac:dyDescent="0.25">
      <c r="A110" s="100"/>
      <c r="B110" s="6"/>
      <c r="C110" s="62"/>
      <c r="D110" s="53"/>
      <c r="E110" s="255"/>
      <c r="F110" s="154"/>
      <c r="G110" s="39"/>
      <c r="H110" s="334"/>
      <c r="I110" s="261">
        <f>I107+I108</f>
        <v>259.39999999999998</v>
      </c>
      <c r="J110" s="261">
        <f>J107+J108</f>
        <v>232.5</v>
      </c>
    </row>
    <row r="111" spans="1:10" ht="21" customHeight="1" x14ac:dyDescent="0.2">
      <c r="A111" s="100" t="s">
        <v>2235</v>
      </c>
      <c r="B111" s="6" t="s">
        <v>2236</v>
      </c>
      <c r="C111" s="62" t="s">
        <v>2237</v>
      </c>
      <c r="D111" s="153" t="s">
        <v>2538</v>
      </c>
      <c r="E111" s="265">
        <f>VLOOKUP(D111,ФОТ!$B$3:$C$105,2,FALSE)</f>
        <v>176.42</v>
      </c>
      <c r="F111" s="154">
        <v>0.5</v>
      </c>
      <c r="G111" s="262">
        <f>ROUND(E111*F111,2)</f>
        <v>88.21</v>
      </c>
      <c r="H111" s="220">
        <f>ROUND(G111*ФОТ!$D$3,2)</f>
        <v>234.99</v>
      </c>
      <c r="I111" s="190">
        <f>ROUND(H111*ФОТ!$E$3,1)</f>
        <v>340.7</v>
      </c>
      <c r="J111" s="190">
        <f>ROUND(H111*ФОТ!$F$3,1)</f>
        <v>305.5</v>
      </c>
    </row>
    <row r="112" spans="1:10" x14ac:dyDescent="0.2">
      <c r="A112" s="100"/>
      <c r="B112" s="335" t="s">
        <v>2238</v>
      </c>
      <c r="C112" s="62"/>
      <c r="D112" s="153"/>
      <c r="E112" s="62"/>
      <c r="F112" s="154"/>
      <c r="G112" s="39"/>
      <c r="H112" s="334"/>
      <c r="I112" s="195"/>
      <c r="J112" s="260"/>
    </row>
    <row r="113" spans="1:10" ht="18" customHeight="1" x14ac:dyDescent="0.2">
      <c r="A113" s="100" t="s">
        <v>2239</v>
      </c>
      <c r="B113" s="57" t="s">
        <v>2240</v>
      </c>
      <c r="C113" s="62" t="s">
        <v>2219</v>
      </c>
      <c r="D113" s="53" t="s">
        <v>2538</v>
      </c>
      <c r="E113" s="265">
        <f>VLOOKUP(D113,ФОТ!$B$3:$C$105,2,FALSE)</f>
        <v>176.42</v>
      </c>
      <c r="F113" s="154">
        <v>1.5</v>
      </c>
      <c r="G113" s="262">
        <f>ROUND(E113*F113,2)</f>
        <v>264.63</v>
      </c>
      <c r="H113" s="220">
        <f>ROUND(G113*ФОТ!$D$3,2)</f>
        <v>704.97</v>
      </c>
      <c r="I113" s="190">
        <f>ROUND(H113*ФОТ!$E$3,1)</f>
        <v>1022.2</v>
      </c>
      <c r="J113" s="190">
        <f>ROUND(H113*ФОТ!$F$3,1)</f>
        <v>916.5</v>
      </c>
    </row>
    <row r="114" spans="1:10" ht="8.25" customHeight="1" x14ac:dyDescent="0.2">
      <c r="A114" s="100"/>
      <c r="B114" s="57"/>
      <c r="C114" s="54"/>
      <c r="D114" s="53"/>
      <c r="E114" s="54"/>
      <c r="F114" s="55"/>
      <c r="G114" s="57"/>
      <c r="H114" s="57"/>
      <c r="I114" s="207"/>
      <c r="J114" s="224"/>
    </row>
    <row r="115" spans="1:10" x14ac:dyDescent="0.2">
      <c r="A115" s="100"/>
      <c r="B115" s="57" t="s">
        <v>2241</v>
      </c>
      <c r="C115" s="54"/>
      <c r="D115" s="53"/>
      <c r="E115" s="54"/>
      <c r="F115" s="55"/>
      <c r="G115" s="57"/>
      <c r="H115" s="57"/>
      <c r="I115" s="207"/>
      <c r="J115" s="224"/>
    </row>
    <row r="116" spans="1:10" x14ac:dyDescent="0.2">
      <c r="A116" s="100"/>
      <c r="B116" s="57" t="s">
        <v>2242</v>
      </c>
      <c r="C116" s="54"/>
      <c r="D116" s="53"/>
      <c r="E116" s="54"/>
      <c r="F116" s="55"/>
      <c r="G116" s="57"/>
      <c r="H116" s="57"/>
      <c r="I116" s="207"/>
      <c r="J116" s="224"/>
    </row>
    <row r="117" spans="1:10" x14ac:dyDescent="0.2">
      <c r="A117" s="100"/>
      <c r="B117" s="57" t="s">
        <v>2243</v>
      </c>
      <c r="C117" s="54"/>
      <c r="D117" s="53"/>
      <c r="E117" s="54"/>
      <c r="F117" s="55"/>
      <c r="G117" s="57"/>
      <c r="H117" s="57"/>
      <c r="I117" s="207"/>
      <c r="J117" s="224"/>
    </row>
    <row r="118" spans="1:10" x14ac:dyDescent="0.2">
      <c r="A118" s="100"/>
      <c r="B118" s="57" t="s">
        <v>2244</v>
      </c>
      <c r="C118" s="54"/>
      <c r="D118" s="53"/>
      <c r="E118" s="54"/>
      <c r="F118" s="55"/>
      <c r="G118" s="57"/>
      <c r="H118" s="57"/>
      <c r="I118" s="207"/>
      <c r="J118" s="224"/>
    </row>
    <row r="119" spans="1:10" x14ac:dyDescent="0.2">
      <c r="A119" s="100"/>
      <c r="B119" s="316" t="s">
        <v>2245</v>
      </c>
      <c r="C119" s="54"/>
      <c r="D119" s="53"/>
      <c r="E119" s="54"/>
      <c r="F119" s="55"/>
      <c r="G119" s="57"/>
      <c r="H119" s="57"/>
      <c r="I119" s="207"/>
      <c r="J119" s="224"/>
    </row>
    <row r="120" spans="1:10" x14ac:dyDescent="0.2">
      <c r="A120" s="100"/>
      <c r="B120" s="57" t="s">
        <v>2246</v>
      </c>
      <c r="C120" s="54"/>
      <c r="D120" s="53"/>
      <c r="E120" s="54"/>
      <c r="F120" s="55"/>
      <c r="G120" s="57"/>
      <c r="H120" s="57"/>
      <c r="I120" s="207"/>
      <c r="J120" s="224"/>
    </row>
    <row r="121" spans="1:10" ht="6" customHeight="1" x14ac:dyDescent="0.2">
      <c r="A121" s="146"/>
      <c r="B121" s="70"/>
      <c r="C121" s="140"/>
      <c r="D121" s="48"/>
      <c r="E121" s="140"/>
      <c r="F121" s="50"/>
      <c r="G121" s="70"/>
      <c r="H121" s="70"/>
      <c r="I121" s="212"/>
      <c r="J121" s="234"/>
    </row>
    <row r="122" spans="1:10" ht="11.25" customHeight="1" x14ac:dyDescent="0.2">
      <c r="A122" s="285"/>
      <c r="B122" s="57"/>
      <c r="C122" s="54"/>
      <c r="D122" s="53"/>
      <c r="E122" s="54"/>
      <c r="F122" s="55"/>
      <c r="G122" s="57"/>
      <c r="H122" s="57"/>
      <c r="I122" s="57"/>
      <c r="J122" s="57"/>
    </row>
    <row r="123" spans="1:10" ht="36.75" customHeight="1" x14ac:dyDescent="0.2">
      <c r="A123" s="5" t="s">
        <v>2247</v>
      </c>
      <c r="B123" s="60"/>
      <c r="C123" s="60"/>
      <c r="D123" s="286"/>
      <c r="E123" s="60"/>
      <c r="F123" s="138"/>
      <c r="G123" s="59"/>
      <c r="H123" s="59"/>
      <c r="I123" s="59"/>
      <c r="J123" s="60"/>
    </row>
    <row r="124" spans="1:10" ht="24" customHeight="1" x14ac:dyDescent="0.2">
      <c r="A124" s="5"/>
      <c r="B124" s="5"/>
      <c r="C124" s="5"/>
      <c r="D124" s="5"/>
      <c r="E124" s="5"/>
      <c r="F124" s="5"/>
      <c r="G124" s="6"/>
      <c r="H124" s="6"/>
      <c r="I124" s="6"/>
      <c r="J124" s="6"/>
    </row>
    <row r="125" spans="1:10" x14ac:dyDescent="0.2">
      <c r="A125" s="289" t="s">
        <v>3835</v>
      </c>
      <c r="B125" s="290"/>
      <c r="C125" s="186" t="s">
        <v>3836</v>
      </c>
      <c r="D125" s="291" t="s">
        <v>3837</v>
      </c>
      <c r="E125" s="245" t="s">
        <v>484</v>
      </c>
      <c r="F125" s="158" t="s">
        <v>485</v>
      </c>
      <c r="G125" s="245" t="s">
        <v>486</v>
      </c>
      <c r="H125" s="252" t="s">
        <v>487</v>
      </c>
      <c r="I125" s="237" t="s">
        <v>488</v>
      </c>
      <c r="J125" s="238"/>
    </row>
    <row r="126" spans="1:10" x14ac:dyDescent="0.2">
      <c r="A126" s="292" t="s">
        <v>489</v>
      </c>
      <c r="B126" s="160"/>
      <c r="C126" s="293" t="s">
        <v>490</v>
      </c>
      <c r="D126" s="294" t="s">
        <v>491</v>
      </c>
      <c r="E126" s="154" t="s">
        <v>492</v>
      </c>
      <c r="F126" s="62" t="s">
        <v>493</v>
      </c>
      <c r="G126" s="154" t="s">
        <v>494</v>
      </c>
      <c r="H126" s="39" t="s">
        <v>495</v>
      </c>
      <c r="I126" s="239" t="s">
        <v>496</v>
      </c>
      <c r="J126" s="240" t="s">
        <v>497</v>
      </c>
    </row>
    <row r="127" spans="1:10" x14ac:dyDescent="0.2">
      <c r="A127" s="292"/>
      <c r="B127" s="160"/>
      <c r="C127" s="293"/>
      <c r="D127" s="294" t="s">
        <v>498</v>
      </c>
      <c r="E127" s="154" t="s">
        <v>499</v>
      </c>
      <c r="F127" s="62" t="s">
        <v>500</v>
      </c>
      <c r="G127" s="154" t="s">
        <v>501</v>
      </c>
      <c r="H127" s="39" t="s">
        <v>499</v>
      </c>
      <c r="I127" s="202" t="s">
        <v>1633</v>
      </c>
      <c r="J127" s="208" t="s">
        <v>1634</v>
      </c>
    </row>
    <row r="128" spans="1:10" x14ac:dyDescent="0.2">
      <c r="A128" s="295"/>
      <c r="B128" s="296"/>
      <c r="C128" s="71"/>
      <c r="D128" s="297"/>
      <c r="E128" s="247"/>
      <c r="F128" s="49" t="s">
        <v>1635</v>
      </c>
      <c r="G128" s="50" t="s">
        <v>499</v>
      </c>
      <c r="H128" s="298"/>
      <c r="I128" s="241" t="s">
        <v>1637</v>
      </c>
      <c r="J128" s="241" t="s">
        <v>1637</v>
      </c>
    </row>
    <row r="129" spans="1:10" ht="25.5" customHeight="1" x14ac:dyDescent="0.2">
      <c r="A129" s="100" t="s">
        <v>2248</v>
      </c>
      <c r="B129" s="6" t="s">
        <v>2249</v>
      </c>
      <c r="C129" s="62" t="s">
        <v>381</v>
      </c>
      <c r="D129" s="294" t="s">
        <v>2525</v>
      </c>
      <c r="E129" s="265">
        <f>VLOOKUP(D129,ФОТ!$B$3:$C$105,2,FALSE)</f>
        <v>131.12</v>
      </c>
      <c r="F129" s="154">
        <v>2.68</v>
      </c>
      <c r="G129" s="262">
        <f>ROUND(E129*F129,2)</f>
        <v>351.4</v>
      </c>
      <c r="H129" s="220">
        <f>ROUND(G129*ФОТ!$D$3,2)</f>
        <v>936.13</v>
      </c>
      <c r="I129" s="190">
        <f>ROUND(H129*ФОТ!$E$3,1)</f>
        <v>1357.4</v>
      </c>
      <c r="J129" s="224"/>
    </row>
    <row r="130" spans="1:10" ht="14.25" customHeight="1" x14ac:dyDescent="0.2">
      <c r="A130" s="100"/>
      <c r="B130" s="6" t="s">
        <v>2250</v>
      </c>
      <c r="C130" s="62"/>
      <c r="D130" s="294" t="s">
        <v>2526</v>
      </c>
      <c r="E130" s="265">
        <f>VLOOKUP(D130,ФОТ!$B$3:$C$105,2,FALSE)</f>
        <v>144.41</v>
      </c>
      <c r="F130" s="154">
        <v>2.68</v>
      </c>
      <c r="G130" s="262">
        <f>ROUND(E130*F130,2)</f>
        <v>387.02</v>
      </c>
      <c r="H130" s="220">
        <f>ROUND(G130*ФОТ!$D$3,2)</f>
        <v>1031.02</v>
      </c>
      <c r="I130" s="190">
        <f>ROUND(H130*ФОТ!$E$3,1)</f>
        <v>1495</v>
      </c>
      <c r="J130" s="224"/>
    </row>
    <row r="131" spans="1:10" ht="14.25" customHeight="1" x14ac:dyDescent="0.25">
      <c r="A131" s="100"/>
      <c r="B131" s="6"/>
      <c r="C131" s="62"/>
      <c r="D131" s="53"/>
      <c r="E131" s="265"/>
      <c r="F131" s="154"/>
      <c r="G131" s="262"/>
      <c r="H131" s="220"/>
      <c r="I131" s="242">
        <f>I129+I130</f>
        <v>2852.4</v>
      </c>
      <c r="J131" s="242">
        <f>J129+J130</f>
        <v>0</v>
      </c>
    </row>
    <row r="132" spans="1:10" ht="12.75" customHeight="1" x14ac:dyDescent="0.2">
      <c r="A132" s="100"/>
      <c r="B132" s="6"/>
      <c r="C132" s="62"/>
      <c r="D132" s="153"/>
      <c r="E132" s="62"/>
      <c r="F132" s="154"/>
      <c r="G132" s="39"/>
      <c r="H132" s="154"/>
      <c r="I132" s="202"/>
      <c r="J132" s="224"/>
    </row>
    <row r="133" spans="1:10" ht="19.5" customHeight="1" x14ac:dyDescent="0.2">
      <c r="A133" s="100" t="s">
        <v>2251</v>
      </c>
      <c r="B133" s="6" t="s">
        <v>2680</v>
      </c>
      <c r="C133" s="62" t="s">
        <v>2681</v>
      </c>
      <c r="D133" s="294" t="s">
        <v>2525</v>
      </c>
      <c r="E133" s="265">
        <f>VLOOKUP(D133,ФОТ!$B$3:$C$105,2,FALSE)</f>
        <v>131.12</v>
      </c>
      <c r="F133" s="154">
        <v>2.3199999999999998</v>
      </c>
      <c r="G133" s="262">
        <f>ROUND(E133*F133,2)</f>
        <v>304.2</v>
      </c>
      <c r="H133" s="220">
        <f>ROUND(G133*ФОТ!$D$3,2)</f>
        <v>810.39</v>
      </c>
      <c r="I133" s="190">
        <f>ROUND(H133*ФОТ!$E$3,1)</f>
        <v>1175.0999999999999</v>
      </c>
      <c r="J133" s="190">
        <f>ROUND(H133*ФОТ!$F$3,1)</f>
        <v>1053.5</v>
      </c>
    </row>
    <row r="134" spans="1:10" ht="14.25" customHeight="1" x14ac:dyDescent="0.2">
      <c r="A134" s="100"/>
      <c r="B134" s="6" t="s">
        <v>2252</v>
      </c>
      <c r="C134" s="62"/>
      <c r="D134" s="294" t="s">
        <v>2526</v>
      </c>
      <c r="E134" s="265">
        <f>VLOOKUP(D134,ФОТ!$B$3:$C$105,2,FALSE)</f>
        <v>144.41</v>
      </c>
      <c r="F134" s="154">
        <v>4.6399999999999997</v>
      </c>
      <c r="G134" s="262">
        <f>ROUND(E134*F134,2)</f>
        <v>670.06</v>
      </c>
      <c r="H134" s="220">
        <f>ROUND(G134*ФОТ!$D$3,2)</f>
        <v>1785.04</v>
      </c>
      <c r="I134" s="190">
        <f>ROUND(H134*ФОТ!$E$3,1)</f>
        <v>2588.3000000000002</v>
      </c>
      <c r="J134" s="190">
        <f>ROUND(H134*ФОТ!$F$3,1)</f>
        <v>2320.6</v>
      </c>
    </row>
    <row r="135" spans="1:10" ht="14.25" customHeight="1" x14ac:dyDescent="0.2">
      <c r="A135" s="100"/>
      <c r="B135" s="6" t="s">
        <v>2253</v>
      </c>
      <c r="C135" s="62"/>
      <c r="D135" s="153"/>
      <c r="E135" s="62"/>
      <c r="F135" s="154"/>
      <c r="G135" s="42"/>
      <c r="H135" s="56"/>
      <c r="I135" s="225"/>
      <c r="J135" s="224"/>
    </row>
    <row r="136" spans="1:10" ht="15" x14ac:dyDescent="0.25">
      <c r="A136" s="100"/>
      <c r="B136" s="6"/>
      <c r="C136" s="62"/>
      <c r="D136" s="153"/>
      <c r="E136" s="62"/>
      <c r="F136" s="154"/>
      <c r="G136" s="42"/>
      <c r="H136" s="56"/>
      <c r="I136" s="242">
        <f>I133+I134</f>
        <v>3763.4</v>
      </c>
      <c r="J136" s="242">
        <f>J133+J134</f>
        <v>3374.1</v>
      </c>
    </row>
    <row r="137" spans="1:10" ht="16.5" customHeight="1" x14ac:dyDescent="0.2">
      <c r="A137" s="100" t="s">
        <v>2254</v>
      </c>
      <c r="B137" s="6" t="s">
        <v>523</v>
      </c>
      <c r="C137" s="62" t="s">
        <v>381</v>
      </c>
      <c r="D137" s="294" t="s">
        <v>2525</v>
      </c>
      <c r="E137" s="265">
        <f>VLOOKUP(D137,ФОТ!$B$3:$C$105,2,FALSE)</f>
        <v>131.12</v>
      </c>
      <c r="F137" s="154">
        <v>1.5</v>
      </c>
      <c r="G137" s="262">
        <f>ROUND(E137*F137,2)</f>
        <v>196.68</v>
      </c>
      <c r="H137" s="220">
        <f>ROUND(G137*ФОТ!$D$3,2)</f>
        <v>523.96</v>
      </c>
      <c r="I137" s="190">
        <f>ROUND(H137*ФОТ!$E$3,1)</f>
        <v>759.7</v>
      </c>
      <c r="J137" s="224"/>
    </row>
    <row r="138" spans="1:10" ht="14.25" customHeight="1" x14ac:dyDescent="0.2">
      <c r="A138" s="100"/>
      <c r="B138" s="6" t="s">
        <v>524</v>
      </c>
      <c r="C138" s="62"/>
      <c r="D138" s="294" t="s">
        <v>2526</v>
      </c>
      <c r="E138" s="265">
        <f>VLOOKUP(D138,ФОТ!$B$3:$C$105,2,FALSE)</f>
        <v>144.41</v>
      </c>
      <c r="F138" s="154">
        <v>1.5</v>
      </c>
      <c r="G138" s="262">
        <f>ROUND(E138*F138,2)</f>
        <v>216.62</v>
      </c>
      <c r="H138" s="220">
        <f>ROUND(G138*ФОТ!$D$3,2)</f>
        <v>577.08000000000004</v>
      </c>
      <c r="I138" s="190">
        <f>ROUND(H138*ФОТ!$E$3,1)</f>
        <v>836.8</v>
      </c>
      <c r="J138" s="224"/>
    </row>
    <row r="139" spans="1:10" ht="14.25" customHeight="1" x14ac:dyDescent="0.25">
      <c r="A139" s="100"/>
      <c r="B139" s="6"/>
      <c r="C139" s="62"/>
      <c r="D139" s="53"/>
      <c r="E139" s="265"/>
      <c r="F139" s="154"/>
      <c r="G139" s="262"/>
      <c r="H139" s="220"/>
      <c r="I139" s="242">
        <f>I137+I138</f>
        <v>1596.5</v>
      </c>
      <c r="J139" s="242">
        <f>J137+J138</f>
        <v>0</v>
      </c>
    </row>
    <row r="140" spans="1:10" ht="12.75" customHeight="1" x14ac:dyDescent="0.2">
      <c r="A140" s="100"/>
      <c r="B140" s="6"/>
      <c r="C140" s="62"/>
      <c r="D140" s="153"/>
      <c r="E140" s="62"/>
      <c r="F140" s="154"/>
      <c r="G140" s="39"/>
      <c r="H140" s="154"/>
      <c r="I140" s="202"/>
      <c r="J140" s="224"/>
    </row>
    <row r="141" spans="1:10" ht="16.5" customHeight="1" x14ac:dyDescent="0.2">
      <c r="A141" s="100" t="s">
        <v>525</v>
      </c>
      <c r="B141" s="337" t="s">
        <v>526</v>
      </c>
      <c r="C141" s="62" t="s">
        <v>2681</v>
      </c>
      <c r="D141" s="294" t="s">
        <v>2525</v>
      </c>
      <c r="E141" s="265">
        <f>VLOOKUP(D141,ФОТ!$B$3:$C$105,2,FALSE)</f>
        <v>131.12</v>
      </c>
      <c r="F141" s="154">
        <v>3.3</v>
      </c>
      <c r="G141" s="262">
        <f>ROUND(E141*F141,2)</f>
        <v>432.7</v>
      </c>
      <c r="H141" s="220">
        <f>ROUND(G141*ФОТ!$D$3,2)</f>
        <v>1152.71</v>
      </c>
      <c r="I141" s="190">
        <f>ROUND(H141*ФОТ!$E$3,1)</f>
        <v>1671.4</v>
      </c>
      <c r="J141" s="224"/>
    </row>
    <row r="142" spans="1:10" ht="14.25" customHeight="1" x14ac:dyDescent="0.2">
      <c r="A142" s="100"/>
      <c r="B142" s="135" t="s">
        <v>527</v>
      </c>
      <c r="C142" s="62"/>
      <c r="D142" s="294" t="s">
        <v>2526</v>
      </c>
      <c r="E142" s="265">
        <f>VLOOKUP(D142,ФОТ!$B$3:$C$105,2,FALSE)</f>
        <v>144.41</v>
      </c>
      <c r="F142" s="154">
        <v>6.6</v>
      </c>
      <c r="G142" s="262">
        <f>ROUND(E142*F142,2)</f>
        <v>953.11</v>
      </c>
      <c r="H142" s="220">
        <f>ROUND(G142*ФОТ!$D$3,2)</f>
        <v>2539.09</v>
      </c>
      <c r="I142" s="190">
        <f>ROUND(H142*ФОТ!$E$3,1)</f>
        <v>3681.7</v>
      </c>
      <c r="J142" s="224"/>
    </row>
    <row r="143" spans="1:10" ht="14.25" customHeight="1" x14ac:dyDescent="0.2">
      <c r="A143" s="100"/>
      <c r="B143" s="135" t="s">
        <v>1203</v>
      </c>
      <c r="C143" s="62"/>
      <c r="D143" s="153"/>
      <c r="E143" s="62"/>
      <c r="F143" s="154"/>
      <c r="G143" s="42"/>
      <c r="H143" s="56"/>
      <c r="I143" s="225"/>
      <c r="J143" s="224"/>
    </row>
    <row r="144" spans="1:10" ht="14.25" customHeight="1" x14ac:dyDescent="0.2">
      <c r="A144" s="100"/>
      <c r="B144" s="135"/>
      <c r="C144" s="62"/>
      <c r="D144" s="153"/>
      <c r="E144" s="62"/>
      <c r="F144" s="154"/>
      <c r="G144" s="42"/>
      <c r="H144" s="56"/>
      <c r="I144" s="202">
        <f>I141+I142</f>
        <v>5353.1</v>
      </c>
      <c r="J144" s="202">
        <f>J141+J142</f>
        <v>0</v>
      </c>
    </row>
    <row r="145" spans="1:10" x14ac:dyDescent="0.2">
      <c r="A145" s="100"/>
      <c r="B145" s="337"/>
      <c r="C145" s="62"/>
      <c r="D145" s="153"/>
      <c r="E145" s="62"/>
      <c r="F145" s="154"/>
      <c r="G145" s="42"/>
      <c r="H145" s="56"/>
      <c r="I145" s="225"/>
      <c r="J145" s="224"/>
    </row>
    <row r="146" spans="1:10" ht="15.75" customHeight="1" x14ac:dyDescent="0.2">
      <c r="A146" s="100" t="s">
        <v>1204</v>
      </c>
      <c r="B146" s="135" t="s">
        <v>1205</v>
      </c>
      <c r="C146" s="62" t="s">
        <v>1206</v>
      </c>
      <c r="D146" s="294" t="s">
        <v>2525</v>
      </c>
      <c r="E146" s="265">
        <f>VLOOKUP(D146,ФОТ!$B$3:$C$105,2,FALSE)</f>
        <v>131.12</v>
      </c>
      <c r="F146" s="154">
        <v>0.18</v>
      </c>
      <c r="G146" s="262">
        <f>ROUND(E146*F146,2)</f>
        <v>23.6</v>
      </c>
      <c r="H146" s="220">
        <f>ROUND(G146*ФОТ!$D$3,2)</f>
        <v>62.87</v>
      </c>
      <c r="I146" s="190">
        <f>ROUND(H146*ФОТ!$E$3,1)</f>
        <v>91.2</v>
      </c>
      <c r="J146" s="224"/>
    </row>
    <row r="147" spans="1:10" ht="14.25" customHeight="1" x14ac:dyDescent="0.2">
      <c r="A147" s="100"/>
      <c r="B147" s="135" t="s">
        <v>1848</v>
      </c>
      <c r="C147" s="62"/>
      <c r="D147" s="294" t="s">
        <v>2526</v>
      </c>
      <c r="E147" s="265">
        <f>VLOOKUP(D147,ФОТ!$B$3:$C$105,2,FALSE)</f>
        <v>144.41</v>
      </c>
      <c r="F147" s="154">
        <v>0.18</v>
      </c>
      <c r="G147" s="262">
        <f>ROUND(E147*F147,2)</f>
        <v>25.99</v>
      </c>
      <c r="H147" s="220">
        <f>ROUND(G147*ФОТ!$D$3,2)</f>
        <v>69.239999999999995</v>
      </c>
      <c r="I147" s="190">
        <f>ROUND(H147*ФОТ!$E$3,1)</f>
        <v>100.4</v>
      </c>
      <c r="J147" s="224"/>
    </row>
    <row r="148" spans="1:10" ht="14.25" customHeight="1" x14ac:dyDescent="0.2">
      <c r="A148" s="100"/>
      <c r="B148" s="135" t="s">
        <v>1849</v>
      </c>
      <c r="C148" s="62"/>
      <c r="D148" s="153"/>
      <c r="E148" s="62"/>
      <c r="F148" s="154"/>
      <c r="G148" s="39"/>
      <c r="H148" s="154"/>
      <c r="I148" s="202"/>
      <c r="J148" s="224"/>
    </row>
    <row r="149" spans="1:10" ht="12.75" customHeight="1" x14ac:dyDescent="0.25">
      <c r="A149" s="100"/>
      <c r="B149" s="6"/>
      <c r="C149" s="62"/>
      <c r="D149" s="153"/>
      <c r="E149" s="62"/>
      <c r="F149" s="154"/>
      <c r="G149" s="39"/>
      <c r="H149" s="154"/>
      <c r="I149" s="242">
        <f>I146+I147</f>
        <v>191.6</v>
      </c>
      <c r="J149" s="242">
        <f>J146+J147</f>
        <v>0</v>
      </c>
    </row>
    <row r="150" spans="1:10" ht="16.5" customHeight="1" x14ac:dyDescent="0.2">
      <c r="A150" s="100" t="s">
        <v>1850</v>
      </c>
      <c r="B150" s="135" t="s">
        <v>1851</v>
      </c>
      <c r="C150" s="62"/>
      <c r="D150" s="153"/>
      <c r="E150" s="62"/>
      <c r="F150" s="154"/>
      <c r="G150" s="39"/>
      <c r="H150" s="154"/>
      <c r="I150" s="202"/>
      <c r="J150" s="224"/>
    </row>
    <row r="151" spans="1:10" ht="14.25" customHeight="1" x14ac:dyDescent="0.2">
      <c r="A151" s="100"/>
      <c r="B151" s="135" t="s">
        <v>1852</v>
      </c>
      <c r="C151" s="62" t="s">
        <v>1853</v>
      </c>
      <c r="D151" s="153"/>
      <c r="E151" s="62"/>
      <c r="F151" s="154"/>
      <c r="G151" s="39"/>
      <c r="H151" s="154"/>
      <c r="I151" s="202"/>
      <c r="J151" s="224"/>
    </row>
    <row r="152" spans="1:10" ht="14.25" customHeight="1" x14ac:dyDescent="0.2">
      <c r="A152" s="100"/>
      <c r="B152" s="135" t="s">
        <v>1854</v>
      </c>
      <c r="C152" s="62" t="s">
        <v>1855</v>
      </c>
      <c r="D152" s="294" t="s">
        <v>2526</v>
      </c>
      <c r="E152" s="265">
        <f>VLOOKUP(D152,ФОТ!$B$3:$C$105,2,FALSE)</f>
        <v>144.41</v>
      </c>
      <c r="F152" s="154">
        <v>1.44</v>
      </c>
      <c r="G152" s="262">
        <f>ROUND(E152*F152,2)</f>
        <v>207.95</v>
      </c>
      <c r="H152" s="220">
        <f>ROUND(G152*ФОТ!$D$3,2)</f>
        <v>553.98</v>
      </c>
      <c r="I152" s="190">
        <f>ROUND(H152*ФОТ!$E$3,1)</f>
        <v>803.3</v>
      </c>
      <c r="J152" s="224"/>
    </row>
    <row r="153" spans="1:10" ht="14.25" customHeight="1" x14ac:dyDescent="0.2">
      <c r="A153" s="100"/>
      <c r="B153" s="6" t="s">
        <v>1856</v>
      </c>
      <c r="C153" s="62" t="s">
        <v>2219</v>
      </c>
      <c r="D153" s="294" t="s">
        <v>2526</v>
      </c>
      <c r="E153" s="265">
        <f>VLOOKUP(D153,ФОТ!$B$3:$C$105,2,FALSE)</f>
        <v>144.41</v>
      </c>
      <c r="F153" s="154">
        <v>1.87</v>
      </c>
      <c r="G153" s="262">
        <f>ROUND(E153*F153,2)</f>
        <v>270.05</v>
      </c>
      <c r="H153" s="220">
        <f>ROUND(G153*ФОТ!$D$3,2)</f>
        <v>719.41</v>
      </c>
      <c r="I153" s="190">
        <f>ROUND(H153*ФОТ!$E$3,1)</f>
        <v>1043.0999999999999</v>
      </c>
      <c r="J153" s="224"/>
    </row>
    <row r="154" spans="1:10" ht="14.25" customHeight="1" x14ac:dyDescent="0.2">
      <c r="A154" s="100"/>
      <c r="B154" s="6" t="s">
        <v>1857</v>
      </c>
      <c r="C154" s="62" t="s">
        <v>2219</v>
      </c>
      <c r="D154" s="294" t="s">
        <v>2526</v>
      </c>
      <c r="E154" s="265">
        <f>VLOOKUP(D154,ФОТ!$B$3:$C$105,2,FALSE)</f>
        <v>144.41</v>
      </c>
      <c r="F154" s="154">
        <v>2.2999999999999998</v>
      </c>
      <c r="G154" s="262">
        <f>ROUND(E154*F154,2)</f>
        <v>332.14</v>
      </c>
      <c r="H154" s="220">
        <f>ROUND(G154*ФОТ!$D$3,2)</f>
        <v>884.82</v>
      </c>
      <c r="I154" s="190">
        <f>ROUND(H154*ФОТ!$E$3,1)</f>
        <v>1283</v>
      </c>
      <c r="J154" s="224"/>
    </row>
    <row r="155" spans="1:10" ht="23.25" customHeight="1" x14ac:dyDescent="0.2">
      <c r="A155" s="100"/>
      <c r="B155" s="57"/>
      <c r="C155" s="54"/>
      <c r="D155" s="53"/>
      <c r="E155" s="54"/>
      <c r="F155" s="55"/>
      <c r="G155" s="55"/>
      <c r="H155" s="55"/>
      <c r="I155" s="203"/>
      <c r="J155" s="224"/>
    </row>
    <row r="156" spans="1:10" ht="17.25" customHeight="1" x14ac:dyDescent="0.2">
      <c r="A156" s="756" t="s">
        <v>1858</v>
      </c>
      <c r="B156" s="759"/>
      <c r="C156" s="759"/>
      <c r="D156" s="759"/>
      <c r="E156" s="759"/>
      <c r="F156" s="759"/>
      <c r="G156" s="759"/>
      <c r="H156" s="759"/>
      <c r="I156" s="759"/>
      <c r="J156" s="758"/>
    </row>
    <row r="157" spans="1:10" ht="14.25" customHeight="1" x14ac:dyDescent="0.2">
      <c r="A157" s="760" t="s">
        <v>1859</v>
      </c>
      <c r="B157" s="761"/>
      <c r="C157" s="761"/>
      <c r="D157" s="761"/>
      <c r="E157" s="761"/>
      <c r="F157" s="761"/>
      <c r="G157" s="761"/>
      <c r="H157" s="761"/>
      <c r="I157" s="761"/>
      <c r="J157" s="762"/>
    </row>
    <row r="158" spans="1:10" ht="14.25" customHeight="1" x14ac:dyDescent="0.2">
      <c r="A158" s="763" t="s">
        <v>1860</v>
      </c>
      <c r="B158" s="745"/>
      <c r="C158" s="745"/>
      <c r="D158" s="745"/>
      <c r="E158" s="745"/>
      <c r="F158" s="745"/>
      <c r="G158" s="745"/>
      <c r="H158" s="745"/>
      <c r="I158" s="745"/>
      <c r="J158" s="746"/>
    </row>
    <row r="159" spans="1:10" x14ac:dyDescent="0.2">
      <c r="A159" s="338"/>
      <c r="B159" s="339"/>
      <c r="C159" s="70"/>
      <c r="D159" s="70"/>
      <c r="E159" s="70"/>
      <c r="F159" s="70"/>
      <c r="G159" s="70"/>
      <c r="H159" s="70"/>
      <c r="I159" s="70"/>
      <c r="J159" s="71"/>
    </row>
    <row r="160" spans="1:10" ht="11.25" customHeight="1" x14ac:dyDescent="0.2">
      <c r="A160" s="285"/>
      <c r="B160" s="57"/>
      <c r="C160" s="54"/>
      <c r="D160" s="53"/>
      <c r="E160" s="54"/>
      <c r="F160" s="55"/>
      <c r="G160" s="57"/>
      <c r="H160" s="57"/>
      <c r="I160" s="57"/>
      <c r="J160" s="57"/>
    </row>
    <row r="161" spans="1:10" x14ac:dyDescent="0.2">
      <c r="A161" s="285"/>
      <c r="B161" s="57"/>
      <c r="C161" s="54"/>
      <c r="D161" s="53"/>
      <c r="E161" s="54"/>
      <c r="F161" s="55"/>
      <c r="G161" s="57"/>
      <c r="H161" s="57"/>
      <c r="I161" s="57"/>
      <c r="J161" s="57"/>
    </row>
    <row r="162" spans="1:10" ht="21" customHeight="1" x14ac:dyDescent="0.2">
      <c r="A162" s="5" t="s">
        <v>1861</v>
      </c>
      <c r="B162" s="5"/>
      <c r="C162" s="5"/>
      <c r="D162" s="5"/>
      <c r="E162" s="5"/>
      <c r="F162" s="5"/>
      <c r="G162" s="60"/>
      <c r="H162" s="60"/>
      <c r="I162" s="60"/>
      <c r="J162" s="60"/>
    </row>
    <row r="163" spans="1:10" x14ac:dyDescent="0.2">
      <c r="A163" s="286"/>
      <c r="B163" s="6"/>
      <c r="C163" s="6"/>
      <c r="D163" s="6"/>
      <c r="E163" s="6"/>
      <c r="F163" s="143"/>
      <c r="G163" s="57"/>
      <c r="H163" s="54"/>
      <c r="I163" s="54"/>
      <c r="J163" s="6"/>
    </row>
    <row r="164" spans="1:10" x14ac:dyDescent="0.2">
      <c r="A164" s="289" t="s">
        <v>3835</v>
      </c>
      <c r="B164" s="290"/>
      <c r="C164" s="186" t="s">
        <v>3836</v>
      </c>
      <c r="D164" s="291" t="s">
        <v>3837</v>
      </c>
      <c r="E164" s="245" t="s">
        <v>484</v>
      </c>
      <c r="F164" s="158" t="s">
        <v>485</v>
      </c>
      <c r="G164" s="245" t="s">
        <v>486</v>
      </c>
      <c r="H164" s="252" t="s">
        <v>487</v>
      </c>
      <c r="I164" s="237" t="s">
        <v>488</v>
      </c>
      <c r="J164" s="238"/>
    </row>
    <row r="165" spans="1:10" x14ac:dyDescent="0.2">
      <c r="A165" s="292" t="s">
        <v>489</v>
      </c>
      <c r="B165" s="160"/>
      <c r="C165" s="293" t="s">
        <v>490</v>
      </c>
      <c r="D165" s="294" t="s">
        <v>491</v>
      </c>
      <c r="E165" s="154" t="s">
        <v>492</v>
      </c>
      <c r="F165" s="62" t="s">
        <v>493</v>
      </c>
      <c r="G165" s="154" t="s">
        <v>494</v>
      </c>
      <c r="H165" s="39" t="s">
        <v>495</v>
      </c>
      <c r="I165" s="239" t="s">
        <v>496</v>
      </c>
      <c r="J165" s="240" t="s">
        <v>497</v>
      </c>
    </row>
    <row r="166" spans="1:10" x14ac:dyDescent="0.2">
      <c r="A166" s="292"/>
      <c r="B166" s="160"/>
      <c r="C166" s="293"/>
      <c r="D166" s="294" t="s">
        <v>498</v>
      </c>
      <c r="E166" s="154" t="s">
        <v>499</v>
      </c>
      <c r="F166" s="62" t="s">
        <v>500</v>
      </c>
      <c r="G166" s="154" t="s">
        <v>501</v>
      </c>
      <c r="H166" s="39" t="s">
        <v>499</v>
      </c>
      <c r="I166" s="202" t="s">
        <v>1633</v>
      </c>
      <c r="J166" s="208" t="s">
        <v>1634</v>
      </c>
    </row>
    <row r="167" spans="1:10" x14ac:dyDescent="0.2">
      <c r="A167" s="295"/>
      <c r="B167" s="296"/>
      <c r="C167" s="71"/>
      <c r="D167" s="297"/>
      <c r="E167" s="247"/>
      <c r="F167" s="49" t="s">
        <v>1635</v>
      </c>
      <c r="G167" s="50" t="s">
        <v>499</v>
      </c>
      <c r="H167" s="298"/>
      <c r="I167" s="241" t="s">
        <v>1637</v>
      </c>
      <c r="J167" s="241" t="s">
        <v>1637</v>
      </c>
    </row>
    <row r="168" spans="1:10" ht="18" customHeight="1" x14ac:dyDescent="0.2">
      <c r="A168" s="100" t="s">
        <v>1862</v>
      </c>
      <c r="B168" s="340" t="s">
        <v>1863</v>
      </c>
      <c r="C168" s="62" t="s">
        <v>2939</v>
      </c>
      <c r="D168" s="294" t="s">
        <v>2524</v>
      </c>
      <c r="E168" s="265">
        <f>VLOOKUP(D168,ФОТ!$B$3:$C$105,2,FALSE)</f>
        <v>113.69</v>
      </c>
      <c r="F168" s="43">
        <v>8</v>
      </c>
      <c r="G168" s="262">
        <f>ROUND(E168*F168,2)</f>
        <v>909.52</v>
      </c>
      <c r="H168" s="220">
        <f>ROUND(G168*ФОТ!$D$3,2)</f>
        <v>2422.96</v>
      </c>
      <c r="I168" s="190">
        <f>ROUND(H168*ФОТ!$E$3,1)</f>
        <v>3513.3</v>
      </c>
      <c r="J168" s="190">
        <f>ROUND(H168*ФОТ!$F$3,1)</f>
        <v>3149.8</v>
      </c>
    </row>
    <row r="169" spans="1:10" x14ac:dyDescent="0.2">
      <c r="A169" s="292"/>
      <c r="B169" s="340" t="s">
        <v>2940</v>
      </c>
      <c r="C169" s="62" t="s">
        <v>2224</v>
      </c>
      <c r="D169" s="294"/>
      <c r="E169" s="40"/>
      <c r="F169" s="43"/>
      <c r="G169" s="293"/>
      <c r="H169" s="57"/>
      <c r="I169" s="204"/>
      <c r="J169" s="205"/>
    </row>
    <row r="170" spans="1:10" x14ac:dyDescent="0.2">
      <c r="A170" s="292"/>
      <c r="B170" s="340"/>
      <c r="C170" s="62"/>
      <c r="D170" s="294"/>
      <c r="E170" s="40"/>
      <c r="F170" s="43"/>
      <c r="G170" s="293"/>
      <c r="H170" s="57"/>
      <c r="I170" s="204"/>
      <c r="J170" s="205"/>
    </row>
    <row r="171" spans="1:10" x14ac:dyDescent="0.2">
      <c r="A171" s="100" t="s">
        <v>2941</v>
      </c>
      <c r="B171" s="6" t="s">
        <v>2942</v>
      </c>
      <c r="C171" s="62"/>
      <c r="D171" s="153"/>
      <c r="E171" s="62"/>
      <c r="F171" s="43"/>
      <c r="G171" s="42"/>
      <c r="H171" s="341"/>
      <c r="I171" s="225"/>
      <c r="J171" s="224"/>
    </row>
    <row r="172" spans="1:10" x14ac:dyDescent="0.2">
      <c r="A172" s="100"/>
      <c r="B172" s="6" t="s">
        <v>2943</v>
      </c>
      <c r="C172" s="62"/>
      <c r="D172" s="153"/>
      <c r="E172" s="62"/>
      <c r="F172" s="154"/>
      <c r="G172" s="39"/>
      <c r="H172" s="154"/>
      <c r="I172" s="202"/>
      <c r="J172" s="202"/>
    </row>
    <row r="173" spans="1:10" x14ac:dyDescent="0.2">
      <c r="A173" s="342"/>
      <c r="B173" s="343" t="s">
        <v>566</v>
      </c>
      <c r="C173" s="62"/>
      <c r="D173" s="153"/>
      <c r="E173" s="62"/>
      <c r="F173" s="154"/>
      <c r="G173" s="39"/>
      <c r="H173" s="154"/>
      <c r="I173" s="202"/>
      <c r="J173" s="202"/>
    </row>
    <row r="174" spans="1:10" x14ac:dyDescent="0.2">
      <c r="A174" s="100"/>
      <c r="B174" s="335" t="s">
        <v>567</v>
      </c>
      <c r="C174" s="62" t="s">
        <v>568</v>
      </c>
      <c r="D174" s="294" t="s">
        <v>2525</v>
      </c>
      <c r="E174" s="265">
        <f>VLOOKUP(D174,ФОТ!$B$3:$C$105,2,FALSE)</f>
        <v>131.12</v>
      </c>
      <c r="F174" s="154">
        <v>1.6</v>
      </c>
      <c r="G174" s="262">
        <f>ROUND(E174*F174,2)</f>
        <v>209.79</v>
      </c>
      <c r="H174" s="220">
        <f>ROUND(G174*ФОТ!$D$3,2)</f>
        <v>558.88</v>
      </c>
      <c r="I174" s="190">
        <f>ROUND(H174*ФОТ!$E$3,1)</f>
        <v>810.4</v>
      </c>
      <c r="J174" s="190">
        <f>ROUND(H174*ФОТ!$F$3,1)</f>
        <v>726.5</v>
      </c>
    </row>
    <row r="175" spans="1:10" x14ac:dyDescent="0.2">
      <c r="A175" s="100"/>
      <c r="B175" s="335" t="s">
        <v>569</v>
      </c>
      <c r="C175" s="62" t="s">
        <v>2219</v>
      </c>
      <c r="D175" s="294" t="s">
        <v>2525</v>
      </c>
      <c r="E175" s="265">
        <f>VLOOKUP(D175,ФОТ!$B$3:$C$105,2,FALSE)</f>
        <v>131.12</v>
      </c>
      <c r="F175" s="154">
        <v>3.4</v>
      </c>
      <c r="G175" s="262">
        <f>ROUND(E175*F175,2)</f>
        <v>445.81</v>
      </c>
      <c r="H175" s="220">
        <f>ROUND(G175*ФОТ!$D$3,2)</f>
        <v>1187.6400000000001</v>
      </c>
      <c r="I175" s="190">
        <f>ROUND(H175*ФОТ!$E$3,1)</f>
        <v>1722.1</v>
      </c>
      <c r="J175" s="190">
        <f>ROUND(H175*ФОТ!$F$3,1)</f>
        <v>1543.9</v>
      </c>
    </row>
    <row r="176" spans="1:10" x14ac:dyDescent="0.2">
      <c r="A176" s="100"/>
      <c r="B176" s="335" t="s">
        <v>570</v>
      </c>
      <c r="C176" s="62" t="s">
        <v>2219</v>
      </c>
      <c r="D176" s="294" t="s">
        <v>2525</v>
      </c>
      <c r="E176" s="265">
        <f>VLOOKUP(D176,ФОТ!$B$3:$C$105,2,FALSE)</f>
        <v>131.12</v>
      </c>
      <c r="F176" s="154">
        <v>2.5</v>
      </c>
      <c r="G176" s="262">
        <f>ROUND(E176*F176,2)</f>
        <v>327.8</v>
      </c>
      <c r="H176" s="220">
        <f>ROUND(G176*ФОТ!$D$3,2)</f>
        <v>873.26</v>
      </c>
      <c r="I176" s="190">
        <f>ROUND(H176*ФОТ!$E$3,1)</f>
        <v>1266.2</v>
      </c>
      <c r="J176" s="190">
        <f>ROUND(H176*ФОТ!$F$3,1)</f>
        <v>1135.2</v>
      </c>
    </row>
    <row r="177" spans="1:10" x14ac:dyDescent="0.2">
      <c r="A177" s="100"/>
      <c r="B177" s="335" t="s">
        <v>571</v>
      </c>
      <c r="C177" s="62" t="s">
        <v>2219</v>
      </c>
      <c r="D177" s="294" t="s">
        <v>2525</v>
      </c>
      <c r="E177" s="265">
        <f>VLOOKUP(D177,ФОТ!$B$3:$C$105,2,FALSE)</f>
        <v>131.12</v>
      </c>
      <c r="F177" s="154">
        <v>2.8</v>
      </c>
      <c r="G177" s="262">
        <f>ROUND(E177*F177,2)</f>
        <v>367.14</v>
      </c>
      <c r="H177" s="220">
        <f>ROUND(G177*ФОТ!$D$3,2)</f>
        <v>978.06</v>
      </c>
      <c r="I177" s="190">
        <f>ROUND(H177*ФОТ!$E$3,1)</f>
        <v>1418.2</v>
      </c>
      <c r="J177" s="190">
        <f>ROUND(H177*ФОТ!$F$3,1)</f>
        <v>1271.5</v>
      </c>
    </row>
    <row r="178" spans="1:10" x14ac:dyDescent="0.2">
      <c r="A178" s="100"/>
      <c r="B178" s="335"/>
      <c r="C178" s="62"/>
      <c r="D178" s="153"/>
      <c r="E178" s="62"/>
      <c r="F178" s="154"/>
      <c r="G178" s="39"/>
      <c r="H178" s="154"/>
      <c r="I178" s="202"/>
      <c r="J178" s="208"/>
    </row>
    <row r="179" spans="1:10" x14ac:dyDescent="0.2">
      <c r="A179" s="100" t="s">
        <v>572</v>
      </c>
      <c r="B179" s="6" t="s">
        <v>573</v>
      </c>
      <c r="C179" s="62" t="s">
        <v>574</v>
      </c>
      <c r="D179" s="344" t="s">
        <v>2530</v>
      </c>
      <c r="E179" s="265">
        <f>VLOOKUP(D179,ФОТ!$B$3:$C$105,2,FALSE)</f>
        <v>160.03</v>
      </c>
      <c r="F179" s="154">
        <v>2.9</v>
      </c>
      <c r="G179" s="262">
        <f>ROUND(E179*F179,2)</f>
        <v>464.09</v>
      </c>
      <c r="H179" s="220">
        <f>ROUND(G179*ФОТ!$D$3,2)</f>
        <v>1236.3399999999999</v>
      </c>
      <c r="I179" s="190">
        <f>ROUND(H179*ФОТ!$E$3,1)</f>
        <v>1792.7</v>
      </c>
      <c r="J179" s="190">
        <f>ROUND(H179*ФОТ!$F$3,1)</f>
        <v>1607.2</v>
      </c>
    </row>
    <row r="180" spans="1:10" x14ac:dyDescent="0.2">
      <c r="A180" s="100"/>
      <c r="B180" s="6" t="s">
        <v>575</v>
      </c>
      <c r="C180" s="62"/>
      <c r="D180" s="294" t="s">
        <v>2524</v>
      </c>
      <c r="E180" s="265">
        <f>VLOOKUP(D180,ФОТ!$B$3:$C$105,2,FALSE)</f>
        <v>113.69</v>
      </c>
      <c r="F180" s="154">
        <v>5.8</v>
      </c>
      <c r="G180" s="262">
        <f>ROUND(E180*F180,2)</f>
        <v>659.4</v>
      </c>
      <c r="H180" s="220">
        <f>ROUND(G180*ФОТ!$D$3,2)</f>
        <v>1756.64</v>
      </c>
      <c r="I180" s="190">
        <f>ROUND(H180*ФОТ!$E$3,1)</f>
        <v>2547.1</v>
      </c>
      <c r="J180" s="190">
        <f>ROUND(H180*ФОТ!$F$3,1)</f>
        <v>2283.6</v>
      </c>
    </row>
    <row r="181" spans="1:10" ht="15" x14ac:dyDescent="0.25">
      <c r="A181" s="100"/>
      <c r="B181" s="6"/>
      <c r="C181" s="62"/>
      <c r="D181" s="53"/>
      <c r="E181" s="265"/>
      <c r="F181" s="154"/>
      <c r="G181" s="262"/>
      <c r="H181" s="220"/>
      <c r="I181" s="242">
        <f>I179+I180</f>
        <v>4339.8</v>
      </c>
      <c r="J181" s="242">
        <f>J179+J180</f>
        <v>3890.8</v>
      </c>
    </row>
    <row r="182" spans="1:10" x14ac:dyDescent="0.2">
      <c r="A182" s="100"/>
      <c r="B182" s="6"/>
      <c r="C182" s="62"/>
      <c r="D182" s="153"/>
      <c r="E182" s="62"/>
      <c r="F182" s="154"/>
      <c r="G182" s="39"/>
      <c r="H182" s="154"/>
      <c r="I182" s="202"/>
      <c r="J182" s="208"/>
    </row>
    <row r="183" spans="1:10" x14ac:dyDescent="0.2">
      <c r="A183" s="100"/>
      <c r="B183" s="6" t="s">
        <v>576</v>
      </c>
      <c r="C183" s="62" t="s">
        <v>2219</v>
      </c>
      <c r="D183" s="344" t="s">
        <v>2530</v>
      </c>
      <c r="E183" s="265">
        <f>VLOOKUP(D183,ФОТ!$B$3:$C$105,2,FALSE)</f>
        <v>160.03</v>
      </c>
      <c r="F183" s="154">
        <v>4</v>
      </c>
      <c r="G183" s="262">
        <f>ROUND(E183*F183,2)</f>
        <v>640.12</v>
      </c>
      <c r="H183" s="220">
        <f>ROUND(G183*ФОТ!$D$3,2)</f>
        <v>1705.28</v>
      </c>
      <c r="I183" s="190">
        <f>ROUND(H183*ФОТ!$E$3,1)</f>
        <v>2472.6999999999998</v>
      </c>
      <c r="J183" s="190">
        <f>ROUND(H183*ФОТ!$F$3,1)</f>
        <v>2216.9</v>
      </c>
    </row>
    <row r="184" spans="1:10" x14ac:dyDescent="0.2">
      <c r="A184" s="100"/>
      <c r="B184" s="6"/>
      <c r="C184" s="62"/>
      <c r="D184" s="294" t="s">
        <v>2524</v>
      </c>
      <c r="E184" s="265">
        <f>VLOOKUP(D184,ФОТ!$B$3:$C$105,2,FALSE)</f>
        <v>113.69</v>
      </c>
      <c r="F184" s="154">
        <v>7.9</v>
      </c>
      <c r="G184" s="262">
        <f>ROUND(E184*F184,2)</f>
        <v>898.15</v>
      </c>
      <c r="H184" s="220">
        <f>ROUND(G184*ФОТ!$D$3,2)</f>
        <v>2392.67</v>
      </c>
      <c r="I184" s="190">
        <f>ROUND(H184*ФОТ!$E$3,1)</f>
        <v>3469.4</v>
      </c>
      <c r="J184" s="190">
        <f>ROUND(H184*ФОТ!$F$3,1)</f>
        <v>3110.5</v>
      </c>
    </row>
    <row r="185" spans="1:10" ht="15" x14ac:dyDescent="0.25">
      <c r="A185" s="100"/>
      <c r="B185" s="6"/>
      <c r="C185" s="62"/>
      <c r="D185" s="53"/>
      <c r="E185" s="265"/>
      <c r="F185" s="154"/>
      <c r="G185" s="262"/>
      <c r="H185" s="220"/>
      <c r="I185" s="242">
        <f>I183+I184</f>
        <v>5942.1</v>
      </c>
      <c r="J185" s="242">
        <f>J183+J184</f>
        <v>5327.4</v>
      </c>
    </row>
    <row r="186" spans="1:10" x14ac:dyDescent="0.2">
      <c r="A186" s="100"/>
      <c r="B186" s="6"/>
      <c r="C186" s="62"/>
      <c r="D186" s="153"/>
      <c r="E186" s="62"/>
      <c r="F186" s="154"/>
      <c r="G186" s="39"/>
      <c r="H186" s="154"/>
      <c r="I186" s="202"/>
      <c r="J186" s="208"/>
    </row>
    <row r="187" spans="1:10" x14ac:dyDescent="0.2">
      <c r="A187" s="100"/>
      <c r="B187" s="6" t="s">
        <v>604</v>
      </c>
      <c r="C187" s="62" t="s">
        <v>2219</v>
      </c>
      <c r="D187" s="344" t="s">
        <v>2530</v>
      </c>
      <c r="E187" s="265">
        <f>VLOOKUP(D187,ФОТ!$B$3:$C$105,2,FALSE)</f>
        <v>160.03</v>
      </c>
      <c r="F187" s="154">
        <v>5</v>
      </c>
      <c r="G187" s="262">
        <f>ROUND(E187*F187,2)</f>
        <v>800.15</v>
      </c>
      <c r="H187" s="220">
        <f>ROUND(G187*ФОТ!$D$3,2)</f>
        <v>2131.6</v>
      </c>
      <c r="I187" s="190">
        <f>ROUND(H187*ФОТ!$E$3,1)</f>
        <v>3090.8</v>
      </c>
      <c r="J187" s="202"/>
    </row>
    <row r="188" spans="1:10" x14ac:dyDescent="0.2">
      <c r="A188" s="100"/>
      <c r="B188" s="6"/>
      <c r="C188" s="62"/>
      <c r="D188" s="294" t="s">
        <v>2524</v>
      </c>
      <c r="E188" s="265">
        <f>VLOOKUP(D188,ФОТ!$B$3:$C$105,2,FALSE)</f>
        <v>113.69</v>
      </c>
      <c r="F188" s="154">
        <v>10.1</v>
      </c>
      <c r="G188" s="262">
        <f>ROUND(E188*F188,2)</f>
        <v>1148.27</v>
      </c>
      <c r="H188" s="220">
        <f>ROUND(G188*ФОТ!$D$3,2)</f>
        <v>3058.99</v>
      </c>
      <c r="I188" s="190">
        <f>ROUND(H188*ФОТ!$E$3,1)</f>
        <v>4435.5</v>
      </c>
      <c r="J188" s="208"/>
    </row>
    <row r="189" spans="1:10" ht="15" x14ac:dyDescent="0.25">
      <c r="A189" s="100"/>
      <c r="B189" s="6"/>
      <c r="C189" s="62"/>
      <c r="D189" s="53"/>
      <c r="E189" s="265"/>
      <c r="F189" s="154"/>
      <c r="G189" s="262"/>
      <c r="H189" s="220"/>
      <c r="I189" s="242">
        <f>I187+I188</f>
        <v>7526.3</v>
      </c>
      <c r="J189" s="242">
        <f>J187+J188</f>
        <v>0</v>
      </c>
    </row>
    <row r="190" spans="1:10" x14ac:dyDescent="0.2">
      <c r="A190" s="100"/>
      <c r="B190" s="6"/>
      <c r="C190" s="62"/>
      <c r="D190" s="153"/>
      <c r="E190" s="62"/>
      <c r="F190" s="154"/>
      <c r="G190" s="39"/>
      <c r="H190" s="154"/>
      <c r="I190" s="202"/>
      <c r="J190" s="208"/>
    </row>
    <row r="191" spans="1:10" x14ac:dyDescent="0.2">
      <c r="A191" s="100"/>
      <c r="B191" s="6" t="s">
        <v>605</v>
      </c>
      <c r="C191" s="62" t="s">
        <v>2219</v>
      </c>
      <c r="D191" s="344" t="s">
        <v>2530</v>
      </c>
      <c r="E191" s="265">
        <f>VLOOKUP(D191,ФОТ!$B$3:$C$105,2,FALSE)</f>
        <v>160.03</v>
      </c>
      <c r="F191" s="154">
        <v>6.1</v>
      </c>
      <c r="G191" s="262">
        <f>ROUND(E191*F191,2)</f>
        <v>976.18</v>
      </c>
      <c r="H191" s="220">
        <f>ROUND(G191*ФОТ!$D$3,2)</f>
        <v>2600.54</v>
      </c>
      <c r="I191" s="190">
        <f>ROUND(H191*ФОТ!$E$3,1)</f>
        <v>3770.8</v>
      </c>
      <c r="J191" s="202"/>
    </row>
    <row r="192" spans="1:10" x14ac:dyDescent="0.2">
      <c r="A192" s="100"/>
      <c r="B192" s="6"/>
      <c r="C192" s="62"/>
      <c r="D192" s="294" t="s">
        <v>2525</v>
      </c>
      <c r="E192" s="265">
        <f>VLOOKUP(D192,ФОТ!$B$3:$C$105,2,FALSE)</f>
        <v>131.12</v>
      </c>
      <c r="F192" s="154">
        <v>12.2</v>
      </c>
      <c r="G192" s="262">
        <f>ROUND(E192*F192,2)</f>
        <v>1599.66</v>
      </c>
      <c r="H192" s="220">
        <f>ROUND(G192*ФОТ!$D$3,2)</f>
        <v>4261.49</v>
      </c>
      <c r="I192" s="190">
        <f>ROUND(H192*ФОТ!$E$3,1)</f>
        <v>6179.2</v>
      </c>
      <c r="J192" s="208"/>
    </row>
    <row r="193" spans="1:10" ht="15" x14ac:dyDescent="0.25">
      <c r="A193" s="100"/>
      <c r="B193" s="6"/>
      <c r="C193" s="62"/>
      <c r="D193" s="53"/>
      <c r="E193" s="265"/>
      <c r="F193" s="154"/>
      <c r="G193" s="262"/>
      <c r="H193" s="220"/>
      <c r="I193" s="242">
        <f>I191+I192</f>
        <v>9950</v>
      </c>
      <c r="J193" s="242">
        <f>J191+J192</f>
        <v>0</v>
      </c>
    </row>
    <row r="194" spans="1:10" x14ac:dyDescent="0.2">
      <c r="A194" s="100"/>
      <c r="B194" s="6"/>
      <c r="C194" s="62"/>
      <c r="D194" s="153"/>
      <c r="E194" s="62"/>
      <c r="F194" s="154"/>
      <c r="G194" s="39"/>
      <c r="H194" s="154"/>
      <c r="I194" s="202"/>
      <c r="J194" s="208"/>
    </row>
    <row r="195" spans="1:10" x14ac:dyDescent="0.2">
      <c r="A195" s="100"/>
      <c r="B195" s="6" t="s">
        <v>606</v>
      </c>
      <c r="C195" s="62" t="s">
        <v>2219</v>
      </c>
      <c r="D195" s="344" t="s">
        <v>2530</v>
      </c>
      <c r="E195" s="265">
        <f>VLOOKUP(D195,ФОТ!$B$3:$C$105,2,FALSE)</f>
        <v>160.03</v>
      </c>
      <c r="F195" s="154">
        <v>7.15</v>
      </c>
      <c r="G195" s="262">
        <f>ROUND(E195*F195,2)</f>
        <v>1144.21</v>
      </c>
      <c r="H195" s="220">
        <f>ROUND(G195*ФОТ!$D$3,2)</f>
        <v>3048.18</v>
      </c>
      <c r="I195" s="190">
        <f>ROUND(H195*ФОТ!$E$3,1)</f>
        <v>4419.8999999999996</v>
      </c>
      <c r="J195" s="202"/>
    </row>
    <row r="196" spans="1:10" x14ac:dyDescent="0.2">
      <c r="A196" s="100"/>
      <c r="B196" s="6"/>
      <c r="C196" s="62"/>
      <c r="D196" s="294" t="s">
        <v>2525</v>
      </c>
      <c r="E196" s="265">
        <f>VLOOKUP(D196,ФОТ!$B$3:$C$105,2,FALSE)</f>
        <v>131.12</v>
      </c>
      <c r="F196" s="154">
        <v>14.3</v>
      </c>
      <c r="G196" s="262">
        <f>ROUND(E196*F196,2)</f>
        <v>1875.02</v>
      </c>
      <c r="H196" s="220">
        <f>ROUND(G196*ФОТ!$D$3,2)</f>
        <v>4995.05</v>
      </c>
      <c r="I196" s="190">
        <f>ROUND(H196*ФОТ!$E$3,1)</f>
        <v>7242.8</v>
      </c>
      <c r="J196" s="208"/>
    </row>
    <row r="197" spans="1:10" ht="15" x14ac:dyDescent="0.25">
      <c r="A197" s="100"/>
      <c r="B197" s="6"/>
      <c r="C197" s="62"/>
      <c r="D197" s="53"/>
      <c r="E197" s="265"/>
      <c r="F197" s="154"/>
      <c r="G197" s="262"/>
      <c r="H197" s="220"/>
      <c r="I197" s="242">
        <f>I195+I196</f>
        <v>11662.7</v>
      </c>
      <c r="J197" s="242">
        <f>J195+J196</f>
        <v>0</v>
      </c>
    </row>
    <row r="198" spans="1:10" x14ac:dyDescent="0.2">
      <c r="A198" s="100"/>
      <c r="B198" s="6"/>
      <c r="C198" s="62"/>
      <c r="D198" s="153"/>
      <c r="E198" s="62"/>
      <c r="F198" s="154"/>
      <c r="G198" s="39"/>
      <c r="H198" s="154"/>
      <c r="I198" s="202"/>
      <c r="J198" s="208"/>
    </row>
    <row r="199" spans="1:10" x14ac:dyDescent="0.2">
      <c r="A199" s="100"/>
      <c r="B199" s="6" t="s">
        <v>607</v>
      </c>
      <c r="C199" s="62" t="s">
        <v>2219</v>
      </c>
      <c r="D199" s="344" t="s">
        <v>2530</v>
      </c>
      <c r="E199" s="265">
        <f>VLOOKUP(D199,ФОТ!$B$3:$C$105,2,FALSE)</f>
        <v>160.03</v>
      </c>
      <c r="F199" s="154">
        <v>8.4</v>
      </c>
      <c r="G199" s="262">
        <f>ROUND(E199*F199,2)</f>
        <v>1344.25</v>
      </c>
      <c r="H199" s="220">
        <f>ROUND(G199*ФОТ!$D$3,2)</f>
        <v>3581.08</v>
      </c>
      <c r="I199" s="190">
        <f>ROUND(H199*ФОТ!$E$3,1)</f>
        <v>5192.6000000000004</v>
      </c>
      <c r="J199" s="202"/>
    </row>
    <row r="200" spans="1:10" x14ac:dyDescent="0.2">
      <c r="A200" s="100"/>
      <c r="B200" s="6"/>
      <c r="C200" s="62"/>
      <c r="D200" s="294" t="s">
        <v>2526</v>
      </c>
      <c r="E200" s="265">
        <f>VLOOKUP(D200,ФОТ!$B$3:$C$105,2,FALSE)</f>
        <v>144.41</v>
      </c>
      <c r="F200" s="154">
        <v>16.399999999999999</v>
      </c>
      <c r="G200" s="262">
        <f>ROUND(E200*F200,2)</f>
        <v>2368.3200000000002</v>
      </c>
      <c r="H200" s="220">
        <f>ROUND(G200*ФОТ!$D$3,2)</f>
        <v>6309.2</v>
      </c>
      <c r="I200" s="190">
        <f>ROUND(H200*ФОТ!$E$3,1)</f>
        <v>9148.2999999999993</v>
      </c>
      <c r="J200" s="208"/>
    </row>
    <row r="201" spans="1:10" ht="15" x14ac:dyDescent="0.25">
      <c r="A201" s="100"/>
      <c r="B201" s="6"/>
      <c r="C201" s="62"/>
      <c r="D201" s="153"/>
      <c r="E201" s="62"/>
      <c r="F201" s="154"/>
      <c r="G201" s="39"/>
      <c r="H201" s="154"/>
      <c r="I201" s="242">
        <f>I199+I200</f>
        <v>14340.9</v>
      </c>
      <c r="J201" s="242">
        <f>J199+J200</f>
        <v>0</v>
      </c>
    </row>
    <row r="202" spans="1:10" ht="15" x14ac:dyDescent="0.25">
      <c r="A202" s="100"/>
      <c r="B202" s="6"/>
      <c r="C202" s="62"/>
      <c r="D202" s="153"/>
      <c r="E202" s="62"/>
      <c r="F202" s="154"/>
      <c r="G202" s="39"/>
      <c r="H202" s="154"/>
      <c r="I202" s="242"/>
      <c r="J202" s="242"/>
    </row>
    <row r="203" spans="1:10" x14ac:dyDescent="0.2">
      <c r="A203" s="100"/>
      <c r="B203" s="6" t="s">
        <v>608</v>
      </c>
      <c r="C203" s="62" t="s">
        <v>2219</v>
      </c>
      <c r="D203" s="344" t="s">
        <v>2530</v>
      </c>
      <c r="E203" s="265">
        <f>VLOOKUP(D203,ФОТ!$B$3:$C$105,2,FALSE)</f>
        <v>160.03</v>
      </c>
      <c r="F203" s="154">
        <v>9.5</v>
      </c>
      <c r="G203" s="262">
        <f>ROUND(E203*F203,2)</f>
        <v>1520.29</v>
      </c>
      <c r="H203" s="220">
        <f>ROUND(G203*ФОТ!$D$3,2)</f>
        <v>4050.05</v>
      </c>
      <c r="I203" s="190">
        <f>ROUND(H203*ФОТ!$E$3,1)</f>
        <v>5872.6</v>
      </c>
      <c r="J203" s="202"/>
    </row>
    <row r="204" spans="1:10" x14ac:dyDescent="0.2">
      <c r="A204" s="100"/>
      <c r="B204" s="6"/>
      <c r="C204" s="62"/>
      <c r="D204" s="294" t="s">
        <v>2526</v>
      </c>
      <c r="E204" s="265">
        <f>VLOOKUP(D204,ФОТ!$B$3:$C$105,2,FALSE)</f>
        <v>144.41</v>
      </c>
      <c r="F204" s="154">
        <v>18.5</v>
      </c>
      <c r="G204" s="262">
        <f>ROUND(E204*F204,2)</f>
        <v>2671.59</v>
      </c>
      <c r="H204" s="220">
        <f>ROUND(G204*ФОТ!$D$3,2)</f>
        <v>7117.12</v>
      </c>
      <c r="I204" s="190">
        <f>ROUND(H204*ФОТ!$E$3,1)</f>
        <v>10319.799999999999</v>
      </c>
      <c r="J204" s="208"/>
    </row>
    <row r="205" spans="1:10" ht="15" x14ac:dyDescent="0.25">
      <c r="A205" s="100"/>
      <c r="B205" s="6"/>
      <c r="C205" s="62"/>
      <c r="D205" s="53"/>
      <c r="E205" s="265"/>
      <c r="F205" s="154"/>
      <c r="G205" s="262"/>
      <c r="H205" s="220"/>
      <c r="I205" s="242">
        <f>I203+I204</f>
        <v>16192.4</v>
      </c>
      <c r="J205" s="362"/>
    </row>
    <row r="206" spans="1:10" ht="10.5" customHeight="1" x14ac:dyDescent="0.2">
      <c r="A206" s="100"/>
      <c r="B206" s="6" t="s">
        <v>609</v>
      </c>
      <c r="C206" s="62"/>
      <c r="D206" s="153"/>
      <c r="E206" s="62"/>
      <c r="F206" s="154"/>
      <c r="G206" s="39"/>
      <c r="H206" s="154"/>
      <c r="I206" s="202"/>
      <c r="J206" s="208"/>
    </row>
    <row r="207" spans="1:10" ht="11.25" customHeight="1" x14ac:dyDescent="0.2">
      <c r="A207" s="100"/>
      <c r="B207" s="6" t="s">
        <v>610</v>
      </c>
      <c r="C207" s="62"/>
      <c r="D207" s="153"/>
      <c r="E207" s="62"/>
      <c r="F207" s="154"/>
      <c r="G207" s="39"/>
      <c r="H207" s="154"/>
      <c r="I207" s="202"/>
      <c r="J207" s="208"/>
    </row>
    <row r="208" spans="1:10" ht="20.25" customHeight="1" x14ac:dyDescent="0.2">
      <c r="A208" s="100" t="s">
        <v>611</v>
      </c>
      <c r="B208" s="6" t="s">
        <v>612</v>
      </c>
      <c r="C208" s="62" t="s">
        <v>613</v>
      </c>
      <c r="D208" s="344" t="s">
        <v>2530</v>
      </c>
      <c r="E208" s="265">
        <f>VLOOKUP(D208,ФОТ!$B$3:$C$105,2,FALSE)</f>
        <v>160.03</v>
      </c>
      <c r="F208" s="154">
        <v>0.8</v>
      </c>
      <c r="G208" s="262">
        <f>ROUND(E208*F208,2)</f>
        <v>128.02000000000001</v>
      </c>
      <c r="H208" s="220">
        <f>ROUND(G208*ФОТ!$D$3,2)</f>
        <v>341.05</v>
      </c>
      <c r="I208" s="190">
        <f>ROUND(H208*ФОТ!$E$3,1)</f>
        <v>494.5</v>
      </c>
      <c r="J208" s="190">
        <f>ROUND(H208*ФОТ!$F$3,1)</f>
        <v>443.4</v>
      </c>
    </row>
    <row r="209" spans="1:10" x14ac:dyDescent="0.2">
      <c r="A209" s="100"/>
      <c r="B209" s="6" t="s">
        <v>614</v>
      </c>
      <c r="C209" s="62"/>
      <c r="D209" s="294" t="s">
        <v>2524</v>
      </c>
      <c r="E209" s="265">
        <f>VLOOKUP(D209,ФОТ!$B$3:$C$105,2,FALSE)</f>
        <v>113.69</v>
      </c>
      <c r="F209" s="154">
        <v>0.8</v>
      </c>
      <c r="G209" s="262">
        <f>ROUND(E209*F209,2)</f>
        <v>90.95</v>
      </c>
      <c r="H209" s="220">
        <f>ROUND(G209*ФОТ!$D$3,2)</f>
        <v>242.29</v>
      </c>
      <c r="I209" s="190">
        <f>ROUND(H209*ФОТ!$E$3,1)</f>
        <v>351.3</v>
      </c>
      <c r="J209" s="190">
        <f>ROUND(H209*ФОТ!$F$3,1)</f>
        <v>315</v>
      </c>
    </row>
    <row r="210" spans="1:10" ht="17.25" customHeight="1" x14ac:dyDescent="0.25">
      <c r="A210" s="100"/>
      <c r="B210" s="6"/>
      <c r="C210" s="62"/>
      <c r="D210" s="53"/>
      <c r="E210" s="265"/>
      <c r="F210" s="154"/>
      <c r="G210" s="262"/>
      <c r="H210" s="220"/>
      <c r="I210" s="242">
        <f>I208+I209</f>
        <v>845.8</v>
      </c>
      <c r="J210" s="242">
        <f>J208+J209</f>
        <v>758.4</v>
      </c>
    </row>
    <row r="211" spans="1:10" ht="7.5" customHeight="1" x14ac:dyDescent="0.2">
      <c r="A211" s="100"/>
      <c r="B211" s="6"/>
      <c r="C211" s="62"/>
      <c r="D211" s="53"/>
      <c r="E211" s="62"/>
      <c r="F211" s="154"/>
      <c r="G211" s="39"/>
      <c r="H211" s="154"/>
      <c r="I211" s="202"/>
      <c r="J211" s="208"/>
    </row>
    <row r="212" spans="1:10" x14ac:dyDescent="0.2">
      <c r="A212" s="100"/>
      <c r="B212" s="6" t="s">
        <v>615</v>
      </c>
      <c r="C212" s="62" t="s">
        <v>613</v>
      </c>
      <c r="D212" s="344" t="s">
        <v>2530</v>
      </c>
      <c r="E212" s="265">
        <f>VLOOKUP(D212,ФОТ!$B$3:$C$105,2,FALSE)</f>
        <v>160.03</v>
      </c>
      <c r="F212" s="154">
        <v>1.2</v>
      </c>
      <c r="G212" s="262">
        <f>ROUND(E212*F212,2)</f>
        <v>192.04</v>
      </c>
      <c r="H212" s="220">
        <f>ROUND(G212*ФОТ!$D$3,2)</f>
        <v>511.59</v>
      </c>
      <c r="I212" s="190">
        <f>ROUND(H212*ФОТ!$E$3,1)</f>
        <v>741.8</v>
      </c>
      <c r="J212" s="190">
        <f>ROUND(H212*ФОТ!$F$3,1)</f>
        <v>665.1</v>
      </c>
    </row>
    <row r="213" spans="1:10" x14ac:dyDescent="0.2">
      <c r="A213" s="100"/>
      <c r="B213" s="6"/>
      <c r="C213" s="62"/>
      <c r="D213" s="294" t="s">
        <v>2525</v>
      </c>
      <c r="E213" s="265">
        <f>VLOOKUP(D213,ФОТ!$B$3:$C$105,2,FALSE)</f>
        <v>131.12</v>
      </c>
      <c r="F213" s="154">
        <v>1.2</v>
      </c>
      <c r="G213" s="262">
        <f>ROUND(E213*F213,2)</f>
        <v>157.34</v>
      </c>
      <c r="H213" s="220">
        <f>ROUND(G213*ФОТ!$D$3,2)</f>
        <v>419.15</v>
      </c>
      <c r="I213" s="190">
        <f>ROUND(H213*ФОТ!$E$3,1)</f>
        <v>607.79999999999995</v>
      </c>
      <c r="J213" s="190">
        <f>ROUND(H213*ФОТ!$F$3,1)</f>
        <v>544.9</v>
      </c>
    </row>
    <row r="214" spans="1:10" ht="15" x14ac:dyDescent="0.25">
      <c r="A214" s="100"/>
      <c r="B214" s="6"/>
      <c r="C214" s="62"/>
      <c r="D214" s="53"/>
      <c r="E214" s="265"/>
      <c r="F214" s="154"/>
      <c r="G214" s="262"/>
      <c r="H214" s="220"/>
      <c r="I214" s="242">
        <f>I212+I213</f>
        <v>1349.6</v>
      </c>
      <c r="J214" s="242">
        <f>J212+J213</f>
        <v>1210</v>
      </c>
    </row>
    <row r="215" spans="1:10" x14ac:dyDescent="0.2">
      <c r="A215" s="100"/>
      <c r="B215" s="6" t="s">
        <v>609</v>
      </c>
      <c r="C215" s="62"/>
      <c r="D215" s="153"/>
      <c r="E215" s="62"/>
      <c r="F215" s="154"/>
      <c r="G215" s="39"/>
      <c r="H215" s="154"/>
      <c r="I215" s="202"/>
      <c r="J215" s="208"/>
    </row>
    <row r="216" spans="1:10" x14ac:dyDescent="0.2">
      <c r="A216" s="100"/>
      <c r="B216" s="6" t="s">
        <v>610</v>
      </c>
      <c r="C216" s="62"/>
      <c r="D216" s="153"/>
      <c r="E216" s="62"/>
      <c r="F216" s="154"/>
      <c r="G216" s="39"/>
      <c r="H216" s="154"/>
      <c r="I216" s="202"/>
      <c r="J216" s="208"/>
    </row>
    <row r="217" spans="1:10" ht="20.25" customHeight="1" x14ac:dyDescent="0.2">
      <c r="A217" s="100" t="s">
        <v>616</v>
      </c>
      <c r="B217" s="6" t="s">
        <v>617</v>
      </c>
      <c r="C217" s="62" t="s">
        <v>618</v>
      </c>
      <c r="D217" s="344" t="s">
        <v>2530</v>
      </c>
      <c r="E217" s="265">
        <f>VLOOKUP(D217,ФОТ!$B$3:$C$105,2,FALSE)</f>
        <v>160.03</v>
      </c>
      <c r="F217" s="154">
        <v>3.5</v>
      </c>
      <c r="G217" s="262">
        <f>ROUND(E217*F217,2)</f>
        <v>560.11</v>
      </c>
      <c r="H217" s="220">
        <f>ROUND(G217*ФОТ!$D$3,2)</f>
        <v>1492.13</v>
      </c>
      <c r="I217" s="190">
        <f>ROUND(H217*ФОТ!$E$3,1)</f>
        <v>2163.6</v>
      </c>
      <c r="J217" s="190">
        <f>ROUND(H217*ФОТ!$F$3,1)</f>
        <v>1939.8</v>
      </c>
    </row>
    <row r="218" spans="1:10" x14ac:dyDescent="0.2">
      <c r="A218" s="100"/>
      <c r="B218" s="6" t="s">
        <v>619</v>
      </c>
      <c r="C218" s="62"/>
      <c r="D218" s="294" t="s">
        <v>2524</v>
      </c>
      <c r="E218" s="265">
        <f>VLOOKUP(D218,ФОТ!$B$3:$C$105,2,FALSE)</f>
        <v>113.69</v>
      </c>
      <c r="F218" s="154">
        <v>6.9</v>
      </c>
      <c r="G218" s="262">
        <f>ROUND(E218*F218,2)</f>
        <v>784.46</v>
      </c>
      <c r="H218" s="220">
        <f>ROUND(G218*ФОТ!$D$3,2)</f>
        <v>2089.8000000000002</v>
      </c>
      <c r="I218" s="190">
        <f>ROUND(H218*ФОТ!$E$3,1)</f>
        <v>3030.2</v>
      </c>
      <c r="J218" s="190">
        <f>ROUND(H218*ФОТ!$F$3,1)</f>
        <v>2716.7</v>
      </c>
    </row>
    <row r="219" spans="1:10" ht="15" x14ac:dyDescent="0.25">
      <c r="A219" s="100"/>
      <c r="B219" s="6"/>
      <c r="C219" s="62"/>
      <c r="D219" s="53"/>
      <c r="E219" s="265"/>
      <c r="F219" s="154"/>
      <c r="G219" s="262"/>
      <c r="H219" s="220"/>
      <c r="I219" s="242">
        <f>I217+I218</f>
        <v>5193.8</v>
      </c>
      <c r="J219" s="242">
        <f>J217+J218</f>
        <v>4656.5</v>
      </c>
    </row>
    <row r="220" spans="1:10" ht="9.75" customHeight="1" x14ac:dyDescent="0.2">
      <c r="A220" s="100"/>
      <c r="B220" s="6"/>
      <c r="C220" s="62"/>
      <c r="D220" s="153"/>
      <c r="E220" s="62"/>
      <c r="F220" s="154"/>
      <c r="G220" s="39"/>
      <c r="H220" s="154"/>
      <c r="I220" s="202"/>
      <c r="J220" s="208"/>
    </row>
    <row r="221" spans="1:10" ht="12.75" customHeight="1" x14ac:dyDescent="0.2">
      <c r="A221" s="100"/>
      <c r="B221" s="335" t="s">
        <v>620</v>
      </c>
      <c r="C221" s="62" t="s">
        <v>2219</v>
      </c>
      <c r="D221" s="344" t="s">
        <v>2530</v>
      </c>
      <c r="E221" s="265">
        <f>VLOOKUP(D221,ФОТ!$B$3:$C$105,2,FALSE)</f>
        <v>160.03</v>
      </c>
      <c r="F221" s="154">
        <v>4</v>
      </c>
      <c r="G221" s="262">
        <f>ROUND(E221*F221,2)</f>
        <v>640.12</v>
      </c>
      <c r="H221" s="220">
        <f>ROUND(G221*ФОТ!$D$3,2)</f>
        <v>1705.28</v>
      </c>
      <c r="I221" s="190">
        <f>ROUND(H221*ФОТ!$E$3,1)</f>
        <v>2472.6999999999998</v>
      </c>
      <c r="J221" s="190">
        <f>ROUND(H221*ФОТ!$F$3,1)</f>
        <v>2216.9</v>
      </c>
    </row>
    <row r="222" spans="1:10" ht="12" customHeight="1" x14ac:dyDescent="0.2">
      <c r="A222" s="100"/>
      <c r="B222" s="335"/>
      <c r="C222" s="62"/>
      <c r="D222" s="294" t="s">
        <v>2524</v>
      </c>
      <c r="E222" s="265">
        <f>VLOOKUP(D222,ФОТ!$B$3:$C$105,2,FALSE)</f>
        <v>113.69</v>
      </c>
      <c r="F222" s="154">
        <v>7.9</v>
      </c>
      <c r="G222" s="262">
        <f>ROUND(E222*F222,2)</f>
        <v>898.15</v>
      </c>
      <c r="H222" s="220">
        <f>ROUND(G222*ФОТ!$D$3,2)</f>
        <v>2392.67</v>
      </c>
      <c r="I222" s="190">
        <f>ROUND(H222*ФОТ!$E$3,1)</f>
        <v>3469.4</v>
      </c>
      <c r="J222" s="190">
        <f>ROUND(H222*ФОТ!$F$3,1)</f>
        <v>3110.5</v>
      </c>
    </row>
    <row r="223" spans="1:10" ht="17.25" customHeight="1" x14ac:dyDescent="0.25">
      <c r="A223" s="100"/>
      <c r="B223" s="335"/>
      <c r="C223" s="62"/>
      <c r="D223" s="53"/>
      <c r="E223" s="265"/>
      <c r="F223" s="154"/>
      <c r="G223" s="262"/>
      <c r="H223" s="220"/>
      <c r="I223" s="242">
        <f>I221+I222</f>
        <v>5942.1</v>
      </c>
      <c r="J223" s="242">
        <f>J221+J222</f>
        <v>5327.4</v>
      </c>
    </row>
    <row r="224" spans="1:10" ht="9" customHeight="1" x14ac:dyDescent="0.2">
      <c r="A224" s="100"/>
      <c r="B224" s="335"/>
      <c r="C224" s="62"/>
      <c r="D224" s="153"/>
      <c r="E224" s="62"/>
      <c r="F224" s="154"/>
      <c r="G224" s="39"/>
      <c r="H224" s="154"/>
      <c r="I224" s="202"/>
      <c r="J224" s="208"/>
    </row>
    <row r="225" spans="1:10" x14ac:dyDescent="0.2">
      <c r="A225" s="100"/>
      <c r="B225" s="335" t="s">
        <v>621</v>
      </c>
      <c r="C225" s="62" t="s">
        <v>2219</v>
      </c>
      <c r="D225" s="344" t="s">
        <v>2530</v>
      </c>
      <c r="E225" s="265">
        <f>VLOOKUP(D225,ФОТ!$B$3:$C$105,2,FALSE)</f>
        <v>160.03</v>
      </c>
      <c r="F225" s="154">
        <v>4.5</v>
      </c>
      <c r="G225" s="262">
        <f>ROUND(E225*F225,2)</f>
        <v>720.14</v>
      </c>
      <c r="H225" s="220">
        <f>ROUND(G225*ФОТ!$D$3,2)</f>
        <v>1918.45</v>
      </c>
      <c r="I225" s="190">
        <f>ROUND(H225*ФОТ!$E$3,1)</f>
        <v>2781.8</v>
      </c>
      <c r="J225" s="202"/>
    </row>
    <row r="226" spans="1:10" ht="11.25" customHeight="1" x14ac:dyDescent="0.2">
      <c r="A226" s="100"/>
      <c r="B226" s="335"/>
      <c r="C226" s="62"/>
      <c r="D226" s="294" t="s">
        <v>2525</v>
      </c>
      <c r="E226" s="265">
        <f>VLOOKUP(D226,ФОТ!$B$3:$C$105,2,FALSE)</f>
        <v>131.12</v>
      </c>
      <c r="F226" s="154">
        <v>8.9</v>
      </c>
      <c r="G226" s="262">
        <f>ROUND(E226*F226,2)</f>
        <v>1166.97</v>
      </c>
      <c r="H226" s="220">
        <f>ROUND(G226*ФОТ!$D$3,2)</f>
        <v>3108.81</v>
      </c>
      <c r="I226" s="190">
        <f>ROUND(H226*ФОТ!$E$3,1)</f>
        <v>4507.8</v>
      </c>
      <c r="J226" s="208"/>
    </row>
    <row r="227" spans="1:10" ht="15.75" customHeight="1" x14ac:dyDescent="0.25">
      <c r="A227" s="100"/>
      <c r="B227" s="335"/>
      <c r="C227" s="62"/>
      <c r="D227" s="53"/>
      <c r="E227" s="265"/>
      <c r="F227" s="154"/>
      <c r="G227" s="262"/>
      <c r="H227" s="220"/>
      <c r="I227" s="242">
        <f>I225+I226</f>
        <v>7289.6</v>
      </c>
      <c r="J227" s="208"/>
    </row>
    <row r="228" spans="1:10" ht="9" customHeight="1" x14ac:dyDescent="0.2">
      <c r="A228" s="100"/>
      <c r="B228" s="335"/>
      <c r="C228" s="62"/>
      <c r="D228" s="153"/>
      <c r="E228" s="62"/>
      <c r="F228" s="154"/>
      <c r="G228" s="39"/>
      <c r="H228" s="154"/>
      <c r="I228" s="202"/>
      <c r="J228" s="208"/>
    </row>
    <row r="229" spans="1:10" x14ac:dyDescent="0.2">
      <c r="A229" s="100"/>
      <c r="B229" s="335" t="s">
        <v>622</v>
      </c>
      <c r="C229" s="62" t="s">
        <v>2219</v>
      </c>
      <c r="D229" s="344" t="s">
        <v>2530</v>
      </c>
      <c r="E229" s="265">
        <f>VLOOKUP(D229,ФОТ!$B$3:$C$105,2,FALSE)</f>
        <v>160.03</v>
      </c>
      <c r="F229" s="154">
        <v>5</v>
      </c>
      <c r="G229" s="262">
        <f>ROUND(E229*F229,2)</f>
        <v>800.15</v>
      </c>
      <c r="H229" s="220">
        <f>ROUND(G229*ФОТ!$D$3,2)</f>
        <v>2131.6</v>
      </c>
      <c r="I229" s="190">
        <f>ROUND(H229*ФОТ!$E$3,1)</f>
        <v>3090.8</v>
      </c>
      <c r="J229" s="202"/>
    </row>
    <row r="230" spans="1:10" ht="12" customHeight="1" x14ac:dyDescent="0.2">
      <c r="A230" s="100"/>
      <c r="B230" s="335"/>
      <c r="C230" s="62"/>
      <c r="D230" s="294" t="s">
        <v>2525</v>
      </c>
      <c r="E230" s="265">
        <f>VLOOKUP(D230,ФОТ!$B$3:$C$105,2,FALSE)</f>
        <v>131.12</v>
      </c>
      <c r="F230" s="154">
        <v>9.8000000000000007</v>
      </c>
      <c r="G230" s="262">
        <f>ROUND(E230*F230,2)</f>
        <v>1284.98</v>
      </c>
      <c r="H230" s="220">
        <f>ROUND(G230*ФОТ!$D$3,2)</f>
        <v>3423.19</v>
      </c>
      <c r="I230" s="190">
        <f>ROUND(H230*ФОТ!$E$3,1)</f>
        <v>4963.6000000000004</v>
      </c>
      <c r="J230" s="208"/>
    </row>
    <row r="231" spans="1:10" ht="14.25" customHeight="1" x14ac:dyDescent="0.25">
      <c r="A231" s="100"/>
      <c r="B231" s="335"/>
      <c r="C231" s="62"/>
      <c r="D231" s="53"/>
      <c r="E231" s="265"/>
      <c r="F231" s="154"/>
      <c r="G231" s="262"/>
      <c r="H231" s="220"/>
      <c r="I231" s="242">
        <f>I229+I230</f>
        <v>8054.4</v>
      </c>
      <c r="J231" s="242">
        <f>J229+J230</f>
        <v>0</v>
      </c>
    </row>
    <row r="232" spans="1:10" ht="9" customHeight="1" x14ac:dyDescent="0.2">
      <c r="A232" s="100"/>
      <c r="B232" s="335"/>
      <c r="C232" s="62"/>
      <c r="D232" s="153"/>
      <c r="E232" s="62"/>
      <c r="F232" s="154"/>
      <c r="G232" s="39"/>
      <c r="H232" s="154"/>
      <c r="I232" s="202"/>
      <c r="J232" s="208"/>
    </row>
    <row r="233" spans="1:10" ht="11.25" customHeight="1" x14ac:dyDescent="0.2">
      <c r="A233" s="100"/>
      <c r="B233" s="335" t="s">
        <v>623</v>
      </c>
      <c r="C233" s="62" t="s">
        <v>2219</v>
      </c>
      <c r="D233" s="344" t="s">
        <v>2530</v>
      </c>
      <c r="E233" s="265">
        <f>VLOOKUP(D233,ФОТ!$B$3:$C$105,2,FALSE)</f>
        <v>160.03</v>
      </c>
      <c r="F233" s="154">
        <v>6</v>
      </c>
      <c r="G233" s="262">
        <f>ROUND(E233*F233,2)</f>
        <v>960.18</v>
      </c>
      <c r="H233" s="220">
        <f>ROUND(G233*ФОТ!$D$3,2)</f>
        <v>2557.92</v>
      </c>
      <c r="I233" s="190">
        <f>ROUND(H233*ФОТ!$E$3,1)</f>
        <v>3709</v>
      </c>
      <c r="J233" s="202"/>
    </row>
    <row r="234" spans="1:10" x14ac:dyDescent="0.2">
      <c r="A234" s="100"/>
      <c r="B234" s="335"/>
      <c r="C234" s="62"/>
      <c r="D234" s="294" t="s">
        <v>2526</v>
      </c>
      <c r="E234" s="265">
        <f>VLOOKUP(D234,ФОТ!$B$3:$C$105,2,FALSE)</f>
        <v>144.41</v>
      </c>
      <c r="F234" s="154">
        <v>12</v>
      </c>
      <c r="G234" s="262">
        <f>ROUND(E234*F234,2)</f>
        <v>1732.92</v>
      </c>
      <c r="H234" s="220">
        <f>ROUND(G234*ФОТ!$D$3,2)</f>
        <v>4616.5</v>
      </c>
      <c r="I234" s="190">
        <f>ROUND(H234*ФОТ!$E$3,1)</f>
        <v>6693.9</v>
      </c>
      <c r="J234" s="208"/>
    </row>
    <row r="235" spans="1:10" ht="18" customHeight="1" x14ac:dyDescent="0.25">
      <c r="A235" s="100"/>
      <c r="B235" s="335"/>
      <c r="C235" s="62"/>
      <c r="D235" s="53"/>
      <c r="E235" s="265"/>
      <c r="F235" s="154"/>
      <c r="G235" s="262"/>
      <c r="H235" s="220"/>
      <c r="I235" s="242">
        <f>I233+I234</f>
        <v>10402.9</v>
      </c>
      <c r="J235" s="242">
        <f>J233+J234</f>
        <v>0</v>
      </c>
    </row>
    <row r="236" spans="1:10" ht="10.5" customHeight="1" x14ac:dyDescent="0.2">
      <c r="A236" s="100"/>
      <c r="B236" s="335"/>
      <c r="C236" s="62"/>
      <c r="D236" s="153"/>
      <c r="E236" s="62"/>
      <c r="F236" s="154"/>
      <c r="G236" s="39"/>
      <c r="H236" s="154"/>
      <c r="I236" s="202"/>
      <c r="J236" s="208"/>
    </row>
    <row r="237" spans="1:10" x14ac:dyDescent="0.2">
      <c r="A237" s="100"/>
      <c r="B237" s="335" t="s">
        <v>624</v>
      </c>
      <c r="C237" s="62" t="s">
        <v>2219</v>
      </c>
      <c r="D237" s="344" t="s">
        <v>2530</v>
      </c>
      <c r="E237" s="265">
        <f>VLOOKUP(D237,ФОТ!$B$3:$C$105,2,FALSE)</f>
        <v>160.03</v>
      </c>
      <c r="F237" s="154">
        <v>7</v>
      </c>
      <c r="G237" s="262">
        <f>ROUND(E237*F237,2)</f>
        <v>1120.21</v>
      </c>
      <c r="H237" s="220">
        <f>ROUND(G237*ФОТ!$D$3,2)</f>
        <v>2984.24</v>
      </c>
      <c r="I237" s="190">
        <f>ROUND(H237*ФОТ!$E$3,1)</f>
        <v>4327.1000000000004</v>
      </c>
      <c r="J237" s="202"/>
    </row>
    <row r="238" spans="1:10" ht="12" customHeight="1" x14ac:dyDescent="0.2">
      <c r="A238" s="100"/>
      <c r="B238" s="335"/>
      <c r="C238" s="62"/>
      <c r="D238" s="294" t="s">
        <v>2526</v>
      </c>
      <c r="E238" s="265">
        <f>VLOOKUP(D238,ФОТ!$B$3:$C$105,2,FALSE)</f>
        <v>144.41</v>
      </c>
      <c r="F238" s="154">
        <v>21</v>
      </c>
      <c r="G238" s="262">
        <f>ROUND(E238*F238,2)</f>
        <v>3032.61</v>
      </c>
      <c r="H238" s="220">
        <f>ROUND(G238*ФОТ!$D$3,2)</f>
        <v>8078.87</v>
      </c>
      <c r="I238" s="190">
        <f>ROUND(H238*ФОТ!$E$3,1)</f>
        <v>11714.4</v>
      </c>
      <c r="J238" s="208"/>
    </row>
    <row r="239" spans="1:10" ht="16.5" customHeight="1" x14ac:dyDescent="0.25">
      <c r="A239" s="100"/>
      <c r="B239" s="335"/>
      <c r="C239" s="62"/>
      <c r="D239" s="53"/>
      <c r="E239" s="265"/>
      <c r="F239" s="154"/>
      <c r="G239" s="262"/>
      <c r="H239" s="220"/>
      <c r="I239" s="242">
        <f>I237+I238</f>
        <v>16041.5</v>
      </c>
      <c r="J239" s="242">
        <f>J237+J238</f>
        <v>0</v>
      </c>
    </row>
    <row r="240" spans="1:10" x14ac:dyDescent="0.2">
      <c r="A240" s="100"/>
      <c r="B240" s="6" t="s">
        <v>609</v>
      </c>
      <c r="C240" s="62"/>
      <c r="D240" s="153"/>
      <c r="E240" s="62"/>
      <c r="F240" s="154"/>
      <c r="G240" s="39"/>
      <c r="H240" s="154"/>
      <c r="I240" s="202"/>
      <c r="J240" s="208"/>
    </row>
    <row r="241" spans="1:10" x14ac:dyDescent="0.2">
      <c r="A241" s="100"/>
      <c r="B241" s="6" t="s">
        <v>610</v>
      </c>
      <c r="C241" s="62"/>
      <c r="D241" s="153"/>
      <c r="E241" s="62"/>
      <c r="F241" s="154"/>
      <c r="G241" s="39"/>
      <c r="H241" s="154"/>
      <c r="I241" s="202"/>
      <c r="J241" s="208"/>
    </row>
    <row r="242" spans="1:10" ht="18.75" customHeight="1" x14ac:dyDescent="0.2">
      <c r="A242" s="345" t="s">
        <v>625</v>
      </c>
      <c r="B242" s="6" t="s">
        <v>626</v>
      </c>
      <c r="C242" s="278" t="s">
        <v>618</v>
      </c>
      <c r="D242" s="344" t="s">
        <v>2530</v>
      </c>
      <c r="E242" s="265">
        <f>VLOOKUP(D242,ФОТ!$B$3:$C$105,2,FALSE)</f>
        <v>160.03</v>
      </c>
      <c r="F242" s="154">
        <v>1.7</v>
      </c>
      <c r="G242" s="262">
        <f t="shared" ref="G242:G249" si="3">ROUND(E242*F242,2)</f>
        <v>272.05</v>
      </c>
      <c r="H242" s="220">
        <f>ROUND(G242*ФОТ!$D$3,2)</f>
        <v>724.74</v>
      </c>
      <c r="I242" s="190">
        <f>ROUND(H242*ФОТ!$E$3,1)</f>
        <v>1050.9000000000001</v>
      </c>
      <c r="J242" s="190">
        <f>ROUND(H242*ФОТ!$F$3,1)</f>
        <v>942.2</v>
      </c>
    </row>
    <row r="243" spans="1:10" x14ac:dyDescent="0.2">
      <c r="A243" s="223"/>
      <c r="B243" s="6" t="s">
        <v>627</v>
      </c>
      <c r="C243" s="44"/>
      <c r="D243" s="294" t="s">
        <v>2525</v>
      </c>
      <c r="E243" s="265">
        <f>VLOOKUP(D243,ФОТ!$B$3:$C$105,2,FALSE)</f>
        <v>131.12</v>
      </c>
      <c r="F243" s="154">
        <v>3.4</v>
      </c>
      <c r="G243" s="262">
        <f t="shared" si="3"/>
        <v>445.81</v>
      </c>
      <c r="H243" s="220">
        <f>ROUND(G243*ФОТ!$D$3,2)</f>
        <v>1187.6400000000001</v>
      </c>
      <c r="I243" s="190">
        <f>ROUND(H243*ФОТ!$E$3,1)</f>
        <v>1722.1</v>
      </c>
      <c r="J243" s="190">
        <f>ROUND(H243*ФОТ!$F$3,1)</f>
        <v>1543.9</v>
      </c>
    </row>
    <row r="244" spans="1:10" ht="15" x14ac:dyDescent="0.25">
      <c r="A244" s="223"/>
      <c r="B244" s="6"/>
      <c r="C244" s="44"/>
      <c r="D244" s="53"/>
      <c r="E244" s="265"/>
      <c r="F244" s="154"/>
      <c r="G244" s="262"/>
      <c r="H244" s="220"/>
      <c r="I244" s="242">
        <f>I242+I243</f>
        <v>2773</v>
      </c>
      <c r="J244" s="242">
        <f>J242+J243</f>
        <v>2486.1</v>
      </c>
    </row>
    <row r="245" spans="1:10" ht="18.75" customHeight="1" x14ac:dyDescent="0.2">
      <c r="A245" s="303"/>
      <c r="B245" s="6" t="s">
        <v>628</v>
      </c>
      <c r="C245" s="62" t="s">
        <v>2219</v>
      </c>
      <c r="D245" s="344" t="s">
        <v>2530</v>
      </c>
      <c r="E245" s="265">
        <f>VLOOKUP(D245,ФОТ!$B$3:$C$105,2,FALSE)</f>
        <v>160.03</v>
      </c>
      <c r="F245" s="154">
        <v>2.4</v>
      </c>
      <c r="G245" s="262">
        <f t="shared" si="3"/>
        <v>384.07</v>
      </c>
      <c r="H245" s="220">
        <f>ROUND(G245*ФОТ!$D$3,2)</f>
        <v>1023.16</v>
      </c>
      <c r="I245" s="190">
        <f>ROUND(H245*ФОТ!$E$3,1)</f>
        <v>1483.6</v>
      </c>
      <c r="J245" s="190">
        <f>ROUND(H245*ФОТ!$F$3,1)</f>
        <v>1330.1</v>
      </c>
    </row>
    <row r="246" spans="1:10" ht="12.75" customHeight="1" x14ac:dyDescent="0.2">
      <c r="A246" s="223"/>
      <c r="B246" s="6"/>
      <c r="C246" s="44"/>
      <c r="D246" s="294" t="s">
        <v>2525</v>
      </c>
      <c r="E246" s="265">
        <f>VLOOKUP(D246,ФОТ!$B$3:$C$105,2,FALSE)</f>
        <v>131.12</v>
      </c>
      <c r="F246" s="154">
        <v>4.8</v>
      </c>
      <c r="G246" s="262">
        <f t="shared" si="3"/>
        <v>629.38</v>
      </c>
      <c r="H246" s="220">
        <f>ROUND(G246*ФОТ!$D$3,2)</f>
        <v>1676.67</v>
      </c>
      <c r="I246" s="190">
        <f>ROUND(H246*ФОТ!$E$3,1)</f>
        <v>2431.1999999999998</v>
      </c>
      <c r="J246" s="190">
        <f>ROUND(H246*ФОТ!$F$3,1)</f>
        <v>2179.6999999999998</v>
      </c>
    </row>
    <row r="247" spans="1:10" ht="12.75" customHeight="1" x14ac:dyDescent="0.25">
      <c r="A247" s="223"/>
      <c r="B247" s="6"/>
      <c r="C247" s="44"/>
      <c r="D247" s="53"/>
      <c r="E247" s="265"/>
      <c r="F247" s="154"/>
      <c r="G247" s="262"/>
      <c r="H247" s="220"/>
      <c r="I247" s="242">
        <f>I245+I246</f>
        <v>3914.8</v>
      </c>
      <c r="J247" s="242">
        <f>J245+J246</f>
        <v>3509.8</v>
      </c>
    </row>
    <row r="248" spans="1:10" ht="18.75" customHeight="1" x14ac:dyDescent="0.2">
      <c r="A248" s="303"/>
      <c r="B248" s="332" t="s">
        <v>629</v>
      </c>
      <c r="C248" s="62" t="s">
        <v>2219</v>
      </c>
      <c r="D248" s="344" t="s">
        <v>2530</v>
      </c>
      <c r="E248" s="265">
        <f>VLOOKUP(D248,ФОТ!$B$3:$C$105,2,FALSE)</f>
        <v>160.03</v>
      </c>
      <c r="F248" s="154">
        <v>3.5</v>
      </c>
      <c r="G248" s="262">
        <f t="shared" si="3"/>
        <v>560.11</v>
      </c>
      <c r="H248" s="220">
        <f>ROUND(G248*ФОТ!$D$3,2)</f>
        <v>1492.13</v>
      </c>
      <c r="I248" s="190">
        <f>ROUND(H248*ФОТ!$E$3,1)</f>
        <v>2163.6</v>
      </c>
      <c r="J248" s="190">
        <f>ROUND(H248*ФОТ!$F$3,1)</f>
        <v>1939.8</v>
      </c>
    </row>
    <row r="249" spans="1:10" x14ac:dyDescent="0.2">
      <c r="A249" s="223"/>
      <c r="B249" s="6"/>
      <c r="C249" s="44"/>
      <c r="D249" s="294" t="s">
        <v>2525</v>
      </c>
      <c r="E249" s="265">
        <f>VLOOKUP(D249,ФОТ!$B$3:$C$105,2,FALSE)</f>
        <v>131.12</v>
      </c>
      <c r="F249" s="154">
        <v>7</v>
      </c>
      <c r="G249" s="262">
        <f t="shared" si="3"/>
        <v>917.84</v>
      </c>
      <c r="H249" s="220">
        <f>ROUND(G249*ФОТ!$D$3,2)</f>
        <v>2445.13</v>
      </c>
      <c r="I249" s="190">
        <f>ROUND(H249*ФОТ!$E$3,1)</f>
        <v>3545.4</v>
      </c>
      <c r="J249" s="190">
        <f>ROUND(H249*ФОТ!$F$3,1)</f>
        <v>3178.7</v>
      </c>
    </row>
    <row r="250" spans="1:10" ht="15" x14ac:dyDescent="0.25">
      <c r="A250" s="223"/>
      <c r="B250" s="6"/>
      <c r="C250" s="44"/>
      <c r="D250" s="53"/>
      <c r="E250" s="265"/>
      <c r="F250" s="154"/>
      <c r="G250" s="262"/>
      <c r="H250" s="220"/>
      <c r="I250" s="242">
        <f>I248+I249</f>
        <v>5709</v>
      </c>
      <c r="J250" s="242">
        <f>J248+J249</f>
        <v>5118.5</v>
      </c>
    </row>
    <row r="251" spans="1:10" ht="11.25" customHeight="1" x14ac:dyDescent="0.2">
      <c r="A251" s="223"/>
      <c r="B251" s="332" t="s">
        <v>630</v>
      </c>
      <c r="C251" s="44"/>
      <c r="D251" s="53"/>
      <c r="E251" s="62"/>
      <c r="F251" s="154"/>
      <c r="G251" s="39"/>
      <c r="H251" s="154"/>
      <c r="I251" s="202"/>
      <c r="J251" s="208"/>
    </row>
    <row r="252" spans="1:10" x14ac:dyDescent="0.2">
      <c r="A252" s="223"/>
      <c r="B252" s="332" t="s">
        <v>631</v>
      </c>
      <c r="C252" s="44"/>
      <c r="D252" s="53"/>
      <c r="E252" s="62"/>
      <c r="F252" s="154"/>
      <c r="G252" s="39"/>
      <c r="H252" s="154"/>
      <c r="I252" s="202"/>
      <c r="J252" s="208"/>
    </row>
    <row r="253" spans="1:10" ht="15.75" customHeight="1" x14ac:dyDescent="0.2">
      <c r="A253" s="345" t="s">
        <v>3625</v>
      </c>
      <c r="B253" s="6" t="s">
        <v>1213</v>
      </c>
      <c r="C253" s="278" t="s">
        <v>618</v>
      </c>
      <c r="D253" s="344" t="s">
        <v>2530</v>
      </c>
      <c r="E253" s="265">
        <f>VLOOKUP(D253,ФОТ!$B$3:$C$105,2,FALSE)</f>
        <v>160.03</v>
      </c>
      <c r="F253" s="154">
        <v>1.1000000000000001</v>
      </c>
      <c r="G253" s="262">
        <f t="shared" ref="G253:G260" si="4">ROUND(E253*F253,2)</f>
        <v>176.03</v>
      </c>
      <c r="H253" s="220">
        <f>ROUND(G253*ФОТ!$D$3,2)</f>
        <v>468.94</v>
      </c>
      <c r="I253" s="190">
        <f>ROUND(H253*ФОТ!$E$3,1)</f>
        <v>680</v>
      </c>
      <c r="J253" s="190">
        <f>ROUND(H253*ФОТ!$F$3,1)</f>
        <v>609.6</v>
      </c>
    </row>
    <row r="254" spans="1:10" ht="12" customHeight="1" x14ac:dyDescent="0.2">
      <c r="A254" s="223"/>
      <c r="B254" s="6"/>
      <c r="C254" s="44"/>
      <c r="D254" s="294" t="s">
        <v>2524</v>
      </c>
      <c r="E254" s="265">
        <f>VLOOKUP(D254,ФОТ!$B$3:$C$105,2,FALSE)</f>
        <v>113.69</v>
      </c>
      <c r="F254" s="154">
        <v>2.2000000000000002</v>
      </c>
      <c r="G254" s="262">
        <f t="shared" si="4"/>
        <v>250.12</v>
      </c>
      <c r="H254" s="220">
        <f>ROUND(G254*ФОТ!$D$3,2)</f>
        <v>666.32</v>
      </c>
      <c r="I254" s="190">
        <f>ROUND(H254*ФОТ!$E$3,1)</f>
        <v>966.2</v>
      </c>
      <c r="J254" s="190">
        <f>ROUND(H254*ФОТ!$F$3,1)</f>
        <v>866.2</v>
      </c>
    </row>
    <row r="255" spans="1:10" ht="14.25" customHeight="1" x14ac:dyDescent="0.25">
      <c r="A255" s="223"/>
      <c r="B255" s="6"/>
      <c r="C255" s="44"/>
      <c r="D255" s="53"/>
      <c r="E255" s="265"/>
      <c r="F255" s="154"/>
      <c r="G255" s="262"/>
      <c r="H255" s="220"/>
      <c r="I255" s="242">
        <f>I253+I254</f>
        <v>1646.2</v>
      </c>
      <c r="J255" s="242">
        <f>J253+J254</f>
        <v>1475.8</v>
      </c>
    </row>
    <row r="256" spans="1:10" ht="16.5" customHeight="1" x14ac:dyDescent="0.2">
      <c r="A256" s="303"/>
      <c r="B256" s="335" t="s">
        <v>1214</v>
      </c>
      <c r="C256" s="278" t="s">
        <v>2219</v>
      </c>
      <c r="D256" s="344" t="s">
        <v>2530</v>
      </c>
      <c r="E256" s="265">
        <f>VLOOKUP(D256,ФОТ!$B$3:$C$105,2,FALSE)</f>
        <v>160.03</v>
      </c>
      <c r="F256" s="154">
        <v>1.6</v>
      </c>
      <c r="G256" s="262">
        <f t="shared" si="4"/>
        <v>256.05</v>
      </c>
      <c r="H256" s="220">
        <f>ROUND(G256*ФОТ!$D$3,2)</f>
        <v>682.12</v>
      </c>
      <c r="I256" s="190">
        <f>ROUND(H256*ФОТ!$E$3,1)</f>
        <v>989.1</v>
      </c>
      <c r="J256" s="190">
        <f>ROUND(H256*ФОТ!$F$3,1)</f>
        <v>886.8</v>
      </c>
    </row>
    <row r="257" spans="1:10" x14ac:dyDescent="0.2">
      <c r="A257" s="223"/>
      <c r="B257" s="335"/>
      <c r="C257" s="44"/>
      <c r="D257" s="294" t="s">
        <v>2524</v>
      </c>
      <c r="E257" s="265">
        <f>VLOOKUP(D257,ФОТ!$B$3:$C$105,2,FALSE)</f>
        <v>113.69</v>
      </c>
      <c r="F257" s="154">
        <v>3.2</v>
      </c>
      <c r="G257" s="262">
        <f t="shared" si="4"/>
        <v>363.81</v>
      </c>
      <c r="H257" s="220">
        <f>ROUND(G257*ФОТ!$D$3,2)</f>
        <v>969.19</v>
      </c>
      <c r="I257" s="190">
        <f>ROUND(H257*ФОТ!$E$3,1)</f>
        <v>1405.3</v>
      </c>
      <c r="J257" s="190">
        <f>ROUND(H257*ФОТ!$F$3,1)</f>
        <v>1259.9000000000001</v>
      </c>
    </row>
    <row r="258" spans="1:10" ht="15" x14ac:dyDescent="0.25">
      <c r="A258" s="223"/>
      <c r="B258" s="335"/>
      <c r="C258" s="44"/>
      <c r="D258" s="53"/>
      <c r="E258" s="265"/>
      <c r="F258" s="154"/>
      <c r="G258" s="262"/>
      <c r="H258" s="220"/>
      <c r="I258" s="242">
        <f>I256+I257</f>
        <v>2394.4</v>
      </c>
      <c r="J258" s="242">
        <f>J256+J257</f>
        <v>2146.6999999999998</v>
      </c>
    </row>
    <row r="259" spans="1:10" ht="21" customHeight="1" x14ac:dyDescent="0.2">
      <c r="A259" s="303"/>
      <c r="B259" s="335" t="s">
        <v>588</v>
      </c>
      <c r="C259" s="278" t="s">
        <v>2219</v>
      </c>
      <c r="D259" s="344" t="s">
        <v>2530</v>
      </c>
      <c r="E259" s="265">
        <f>VLOOKUP(D259,ФОТ!$B$3:$C$105,2,FALSE)</f>
        <v>160.03</v>
      </c>
      <c r="F259" s="154">
        <v>2.1</v>
      </c>
      <c r="G259" s="262">
        <f t="shared" si="4"/>
        <v>336.06</v>
      </c>
      <c r="H259" s="220">
        <f>ROUND(G259*ФОТ!$D$3,2)</f>
        <v>895.26</v>
      </c>
      <c r="I259" s="190">
        <f>ROUND(H259*ФОТ!$E$3,1)</f>
        <v>1298.0999999999999</v>
      </c>
      <c r="J259" s="190">
        <f>ROUND(H259*ФОТ!$F$3,1)</f>
        <v>1163.8</v>
      </c>
    </row>
    <row r="260" spans="1:10" x14ac:dyDescent="0.2">
      <c r="A260" s="223"/>
      <c r="B260" s="6"/>
      <c r="C260" s="44"/>
      <c r="D260" s="294" t="s">
        <v>2524</v>
      </c>
      <c r="E260" s="265">
        <f>VLOOKUP(D260,ФОТ!$B$3:$C$105,2,FALSE)</f>
        <v>113.69</v>
      </c>
      <c r="F260" s="154">
        <v>4.2</v>
      </c>
      <c r="G260" s="262">
        <f t="shared" si="4"/>
        <v>477.5</v>
      </c>
      <c r="H260" s="220">
        <f>ROUND(G260*ФОТ!$D$3,2)</f>
        <v>1272.06</v>
      </c>
      <c r="I260" s="190">
        <f>ROUND(H260*ФОТ!$E$3,1)</f>
        <v>1844.5</v>
      </c>
      <c r="J260" s="190">
        <f>ROUND(H260*ФОТ!$F$3,1)</f>
        <v>1653.7</v>
      </c>
    </row>
    <row r="261" spans="1:10" ht="15" customHeight="1" x14ac:dyDescent="0.25">
      <c r="A261" s="223"/>
      <c r="B261" s="6"/>
      <c r="C261" s="44"/>
      <c r="D261" s="53"/>
      <c r="E261" s="265"/>
      <c r="F261" s="154"/>
      <c r="G261" s="262"/>
      <c r="H261" s="220"/>
      <c r="I261" s="242">
        <f>I259+I260</f>
        <v>3142.6</v>
      </c>
      <c r="J261" s="242">
        <f>J259+J260</f>
        <v>2817.5</v>
      </c>
    </row>
    <row r="262" spans="1:10" ht="8.25" customHeight="1" x14ac:dyDescent="0.2">
      <c r="A262" s="223"/>
      <c r="B262" s="6"/>
      <c r="C262" s="44"/>
      <c r="D262" s="53"/>
      <c r="E262" s="62"/>
      <c r="F262" s="154"/>
      <c r="G262" s="39"/>
      <c r="H262" s="154"/>
      <c r="I262" s="202"/>
      <c r="J262" s="208"/>
    </row>
    <row r="263" spans="1:10" x14ac:dyDescent="0.2">
      <c r="A263" s="303" t="s">
        <v>1215</v>
      </c>
      <c r="B263" s="6" t="s">
        <v>1216</v>
      </c>
      <c r="C263" s="278" t="s">
        <v>2566</v>
      </c>
      <c r="D263" s="344" t="s">
        <v>2530</v>
      </c>
      <c r="E263" s="265">
        <f>VLOOKUP(D263,ФОТ!$B$3:$C$105,2,FALSE)</f>
        <v>160.03</v>
      </c>
      <c r="F263" s="154">
        <v>1.55</v>
      </c>
      <c r="G263" s="262">
        <f>ROUND(E263*F263,2)</f>
        <v>248.05</v>
      </c>
      <c r="H263" s="220">
        <f>ROUND(G263*ФОТ!$D$3,2)</f>
        <v>660.81</v>
      </c>
      <c r="I263" s="190">
        <f>ROUND(H263*ФОТ!$E$3,1)</f>
        <v>958.2</v>
      </c>
      <c r="J263" s="190">
        <f>ROUND(H263*ФОТ!$F$3,1)</f>
        <v>859.1</v>
      </c>
    </row>
    <row r="264" spans="1:10" x14ac:dyDescent="0.2">
      <c r="A264" s="223"/>
      <c r="B264" s="6" t="s">
        <v>619</v>
      </c>
      <c r="C264" s="278"/>
      <c r="D264" s="294" t="s">
        <v>2524</v>
      </c>
      <c r="E264" s="265">
        <f>VLOOKUP(D264,ФОТ!$B$3:$C$105,2,FALSE)</f>
        <v>113.69</v>
      </c>
      <c r="F264" s="154">
        <v>3.1</v>
      </c>
      <c r="G264" s="262">
        <f>ROUND(E264*F264,2)</f>
        <v>352.44</v>
      </c>
      <c r="H264" s="220">
        <f>ROUND(G264*ФОТ!$D$3,2)</f>
        <v>938.9</v>
      </c>
      <c r="I264" s="190">
        <f>ROUND(H264*ФОТ!$E$3,1)</f>
        <v>1361.4</v>
      </c>
      <c r="J264" s="190">
        <f>ROUND(H264*ФОТ!$F$3,1)</f>
        <v>1220.5999999999999</v>
      </c>
    </row>
    <row r="265" spans="1:10" ht="15" x14ac:dyDescent="0.25">
      <c r="A265" s="223"/>
      <c r="B265" s="6"/>
      <c r="C265" s="278"/>
      <c r="D265" s="53"/>
      <c r="E265" s="265"/>
      <c r="F265" s="154"/>
      <c r="G265" s="262"/>
      <c r="H265" s="220"/>
      <c r="I265" s="242">
        <f>I263+I264</f>
        <v>2319.6</v>
      </c>
      <c r="J265" s="242">
        <f>J263+J264</f>
        <v>2079.6999999999998</v>
      </c>
    </row>
    <row r="266" spans="1:10" ht="11.25" customHeight="1" x14ac:dyDescent="0.2">
      <c r="A266" s="223"/>
      <c r="B266" s="6"/>
      <c r="C266" s="278"/>
      <c r="D266" s="346"/>
      <c r="E266" s="62"/>
      <c r="F266" s="154"/>
      <c r="G266" s="39"/>
      <c r="H266" s="154"/>
      <c r="I266" s="202"/>
      <c r="J266" s="208"/>
    </row>
    <row r="267" spans="1:10" x14ac:dyDescent="0.2">
      <c r="A267" s="100"/>
      <c r="B267" s="6" t="s">
        <v>576</v>
      </c>
      <c r="C267" s="62" t="s">
        <v>2219</v>
      </c>
      <c r="D267" s="344" t="s">
        <v>2530</v>
      </c>
      <c r="E267" s="265">
        <f>VLOOKUP(D267,ФОТ!$B$3:$C$105,2,FALSE)</f>
        <v>160.03</v>
      </c>
      <c r="F267" s="154">
        <v>2</v>
      </c>
      <c r="G267" s="262">
        <f>ROUND(E267*F267,2)</f>
        <v>320.06</v>
      </c>
      <c r="H267" s="220">
        <f>ROUND(G267*ФОТ!$D$3,2)</f>
        <v>852.64</v>
      </c>
      <c r="I267" s="190">
        <f>ROUND(H267*ФОТ!$E$3,1)</f>
        <v>1236.3</v>
      </c>
      <c r="J267" s="190">
        <f>ROUND(H267*ФОТ!$F$3,1)</f>
        <v>1108.4000000000001</v>
      </c>
    </row>
    <row r="268" spans="1:10" x14ac:dyDescent="0.2">
      <c r="A268" s="100"/>
      <c r="B268" s="6"/>
      <c r="C268" s="62"/>
      <c r="D268" s="294" t="s">
        <v>2524</v>
      </c>
      <c r="E268" s="265">
        <f>VLOOKUP(D268,ФОТ!$B$3:$C$105,2,FALSE)</f>
        <v>113.69</v>
      </c>
      <c r="F268" s="154">
        <v>4</v>
      </c>
      <c r="G268" s="262">
        <f>ROUND(E268*F268,2)</f>
        <v>454.76</v>
      </c>
      <c r="H268" s="220">
        <f>ROUND(G268*ФОТ!$D$3,2)</f>
        <v>1211.48</v>
      </c>
      <c r="I268" s="190">
        <f>ROUND(H268*ФОТ!$E$3,1)</f>
        <v>1756.6</v>
      </c>
      <c r="J268" s="190">
        <f>ROUND(H268*ФОТ!$F$3,1)</f>
        <v>1574.9</v>
      </c>
    </row>
    <row r="269" spans="1:10" ht="13.5" customHeight="1" x14ac:dyDescent="0.25">
      <c r="A269" s="100"/>
      <c r="B269" s="6"/>
      <c r="C269" s="62"/>
      <c r="D269" s="53"/>
      <c r="E269" s="265"/>
      <c r="F269" s="154"/>
      <c r="G269" s="262"/>
      <c r="H269" s="220"/>
      <c r="I269" s="242">
        <f>I267+I268</f>
        <v>2992.9</v>
      </c>
      <c r="J269" s="242">
        <f>J267+J268</f>
        <v>2683.3</v>
      </c>
    </row>
    <row r="270" spans="1:10" ht="9" customHeight="1" x14ac:dyDescent="0.2">
      <c r="A270" s="100"/>
      <c r="B270" s="6"/>
      <c r="C270" s="62"/>
      <c r="D270" s="53"/>
      <c r="E270" s="62"/>
      <c r="F270" s="154"/>
      <c r="G270" s="39"/>
      <c r="H270" s="154"/>
      <c r="I270" s="202"/>
      <c r="J270" s="208"/>
    </row>
    <row r="271" spans="1:10" ht="15" customHeight="1" x14ac:dyDescent="0.2">
      <c r="A271" s="100"/>
      <c r="B271" s="6" t="s">
        <v>604</v>
      </c>
      <c r="C271" s="62" t="s">
        <v>2219</v>
      </c>
      <c r="D271" s="344" t="s">
        <v>2530</v>
      </c>
      <c r="E271" s="265">
        <f>VLOOKUP(D271,ФОТ!$B$3:$C$105,2,FALSE)</f>
        <v>160.03</v>
      </c>
      <c r="F271" s="154">
        <v>2.4</v>
      </c>
      <c r="G271" s="262">
        <f>ROUND(E271*F271,2)</f>
        <v>384.07</v>
      </c>
      <c r="H271" s="220">
        <f>ROUND(G271*ФОТ!$D$3,2)</f>
        <v>1023.16</v>
      </c>
      <c r="I271" s="190">
        <f>ROUND(H271*ФОТ!$E$3,1)</f>
        <v>1483.6</v>
      </c>
      <c r="J271" s="202"/>
    </row>
    <row r="272" spans="1:10" ht="12" customHeight="1" x14ac:dyDescent="0.2">
      <c r="A272" s="100"/>
      <c r="B272" s="6"/>
      <c r="C272" s="62"/>
      <c r="D272" s="294" t="s">
        <v>2524</v>
      </c>
      <c r="E272" s="265">
        <f>VLOOKUP(D272,ФОТ!$B$3:$C$105,2,FALSE)</f>
        <v>113.69</v>
      </c>
      <c r="F272" s="154">
        <v>4.8</v>
      </c>
      <c r="G272" s="262">
        <f>ROUND(E272*F272,2)</f>
        <v>545.71</v>
      </c>
      <c r="H272" s="220">
        <f>ROUND(G272*ФОТ!$D$3,2)</f>
        <v>1453.77</v>
      </c>
      <c r="I272" s="190">
        <f>ROUND(H272*ФОТ!$E$3,1)</f>
        <v>2108</v>
      </c>
      <c r="J272" s="208"/>
    </row>
    <row r="273" spans="1:10" ht="15.75" customHeight="1" x14ac:dyDescent="0.2">
      <c r="A273" s="100"/>
      <c r="B273" s="6"/>
      <c r="C273" s="62"/>
      <c r="D273" s="53"/>
      <c r="E273" s="265"/>
      <c r="F273" s="154"/>
      <c r="G273" s="262"/>
      <c r="H273" s="220"/>
      <c r="I273" s="363">
        <f>I271+I272</f>
        <v>3591.6</v>
      </c>
      <c r="J273" s="208"/>
    </row>
    <row r="274" spans="1:10" ht="10.5" customHeight="1" x14ac:dyDescent="0.2">
      <c r="A274" s="100"/>
      <c r="B274" s="6"/>
      <c r="C274" s="62"/>
      <c r="D274" s="153"/>
      <c r="E274" s="62"/>
      <c r="F274" s="154"/>
      <c r="G274" s="39"/>
      <c r="H274" s="154"/>
      <c r="I274" s="202"/>
      <c r="J274" s="208"/>
    </row>
    <row r="275" spans="1:10" x14ac:dyDescent="0.2">
      <c r="A275" s="100"/>
      <c r="B275" s="6" t="s">
        <v>1217</v>
      </c>
      <c r="C275" s="62" t="s">
        <v>2219</v>
      </c>
      <c r="D275" s="344" t="s">
        <v>2530</v>
      </c>
      <c r="E275" s="265">
        <f>VLOOKUP(D275,ФОТ!$B$3:$C$105,2,FALSE)</f>
        <v>160.03</v>
      </c>
      <c r="F275" s="154">
        <v>2.8</v>
      </c>
      <c r="G275" s="262">
        <f>ROUND(E275*F275,2)</f>
        <v>448.08</v>
      </c>
      <c r="H275" s="220">
        <f>ROUND(G275*ФОТ!$D$3,2)</f>
        <v>1193.69</v>
      </c>
      <c r="I275" s="190">
        <f>ROUND(H275*ФОТ!$E$3,1)</f>
        <v>1730.9</v>
      </c>
      <c r="J275" s="202"/>
    </row>
    <row r="276" spans="1:10" x14ac:dyDescent="0.2">
      <c r="A276" s="100"/>
      <c r="B276" s="6"/>
      <c r="C276" s="62"/>
      <c r="D276" s="294" t="s">
        <v>2525</v>
      </c>
      <c r="E276" s="265">
        <f>VLOOKUP(D276,ФОТ!$B$3:$C$105,2,FALSE)</f>
        <v>131.12</v>
      </c>
      <c r="F276" s="154">
        <v>5.6</v>
      </c>
      <c r="G276" s="262">
        <f>ROUND(E276*F276,2)</f>
        <v>734.27</v>
      </c>
      <c r="H276" s="220">
        <f>ROUND(G276*ФОТ!$D$3,2)</f>
        <v>1956.1</v>
      </c>
      <c r="I276" s="190">
        <f>ROUND(H276*ФОТ!$E$3,1)</f>
        <v>2836.3</v>
      </c>
      <c r="J276" s="208"/>
    </row>
    <row r="277" spans="1:10" ht="15" x14ac:dyDescent="0.25">
      <c r="A277" s="100"/>
      <c r="B277" s="6"/>
      <c r="C277" s="62"/>
      <c r="D277" s="53"/>
      <c r="E277" s="265"/>
      <c r="F277" s="154"/>
      <c r="G277" s="262"/>
      <c r="H277" s="220"/>
      <c r="I277" s="242">
        <f>I275+I276</f>
        <v>4567.2</v>
      </c>
      <c r="J277" s="208"/>
    </row>
    <row r="278" spans="1:10" ht="10.5" customHeight="1" x14ac:dyDescent="0.2">
      <c r="A278" s="100"/>
      <c r="B278" s="6"/>
      <c r="C278" s="62"/>
      <c r="D278" s="153"/>
      <c r="E278" s="62"/>
      <c r="F278" s="154"/>
      <c r="G278" s="39"/>
      <c r="H278" s="154"/>
      <c r="I278" s="202"/>
      <c r="J278" s="208"/>
    </row>
    <row r="279" spans="1:10" x14ac:dyDescent="0.2">
      <c r="A279" s="100"/>
      <c r="B279" s="6" t="s">
        <v>607</v>
      </c>
      <c r="C279" s="62" t="s">
        <v>2219</v>
      </c>
      <c r="D279" s="344" t="s">
        <v>2530</v>
      </c>
      <c r="E279" s="265">
        <f>VLOOKUP(D279,ФОТ!$B$3:$C$105,2,FALSE)</f>
        <v>160.03</v>
      </c>
      <c r="F279" s="154">
        <v>3.7</v>
      </c>
      <c r="G279" s="262">
        <f>ROUND(E279*F279,2)</f>
        <v>592.11</v>
      </c>
      <c r="H279" s="220">
        <f>ROUND(G279*ФОТ!$D$3,2)</f>
        <v>1577.38</v>
      </c>
      <c r="I279" s="190">
        <f>ROUND(H279*ФОТ!$E$3,1)</f>
        <v>2287.1999999999998</v>
      </c>
      <c r="J279" s="202"/>
    </row>
    <row r="280" spans="1:10" x14ac:dyDescent="0.2">
      <c r="A280" s="100"/>
      <c r="B280" s="6"/>
      <c r="C280" s="62"/>
      <c r="D280" s="294" t="s">
        <v>2526</v>
      </c>
      <c r="E280" s="265">
        <f>VLOOKUP(D280,ФОТ!$B$3:$C$105,2,FALSE)</f>
        <v>144.41</v>
      </c>
      <c r="F280" s="154">
        <v>7.4</v>
      </c>
      <c r="G280" s="262">
        <f>ROUND(E280*F280,2)</f>
        <v>1068.6300000000001</v>
      </c>
      <c r="H280" s="220">
        <f>ROUND(G280*ФОТ!$D$3,2)</f>
        <v>2846.83</v>
      </c>
      <c r="I280" s="190">
        <f>ROUND(H280*ФОТ!$E$3,1)</f>
        <v>4127.8999999999996</v>
      </c>
      <c r="J280" s="208"/>
    </row>
    <row r="281" spans="1:10" ht="15" x14ac:dyDescent="0.25">
      <c r="A281" s="100"/>
      <c r="B281" s="6"/>
      <c r="C281" s="62"/>
      <c r="D281" s="53"/>
      <c r="E281" s="265"/>
      <c r="F281" s="154"/>
      <c r="G281" s="262"/>
      <c r="H281" s="220"/>
      <c r="I281" s="242">
        <f>I279+I280</f>
        <v>6415.1</v>
      </c>
      <c r="J281" s="208"/>
    </row>
    <row r="282" spans="1:10" ht="10.5" customHeight="1" x14ac:dyDescent="0.2">
      <c r="A282" s="100"/>
      <c r="B282" s="6"/>
      <c r="C282" s="62"/>
      <c r="D282" s="153"/>
      <c r="E282" s="62"/>
      <c r="F282" s="154"/>
      <c r="G282" s="39"/>
      <c r="H282" s="154"/>
      <c r="I282" s="202"/>
      <c r="J282" s="208"/>
    </row>
    <row r="283" spans="1:10" x14ac:dyDescent="0.2">
      <c r="A283" s="100"/>
      <c r="B283" s="6" t="s">
        <v>608</v>
      </c>
      <c r="C283" s="62" t="s">
        <v>2219</v>
      </c>
      <c r="D283" s="344" t="s">
        <v>2530</v>
      </c>
      <c r="E283" s="265">
        <f>VLOOKUP(D283,ФОТ!$B$3:$C$105,2,FALSE)</f>
        <v>160.03</v>
      </c>
      <c r="F283" s="154">
        <v>4.0999999999999996</v>
      </c>
      <c r="G283" s="262">
        <f>ROUND(E283*F283,2)</f>
        <v>656.12</v>
      </c>
      <c r="H283" s="220">
        <f>ROUND(G283*ФОТ!$D$3,2)</f>
        <v>1747.9</v>
      </c>
      <c r="I283" s="190">
        <f>ROUND(H283*ФОТ!$E$3,1)</f>
        <v>2534.5</v>
      </c>
      <c r="J283" s="202"/>
    </row>
    <row r="284" spans="1:10" x14ac:dyDescent="0.2">
      <c r="A284" s="100"/>
      <c r="B284" s="6"/>
      <c r="C284" s="62"/>
      <c r="D284" s="294" t="s">
        <v>2526</v>
      </c>
      <c r="E284" s="265">
        <f>VLOOKUP(D284,ФОТ!$B$3:$C$105,2,FALSE)</f>
        <v>144.41</v>
      </c>
      <c r="F284" s="154">
        <v>8.1999999999999993</v>
      </c>
      <c r="G284" s="262">
        <f>ROUND(E284*F284,2)</f>
        <v>1184.1600000000001</v>
      </c>
      <c r="H284" s="220">
        <f>ROUND(G284*ФОТ!$D$3,2)</f>
        <v>3154.6</v>
      </c>
      <c r="I284" s="190">
        <f>ROUND(H284*ФОТ!$E$3,1)</f>
        <v>4574.2</v>
      </c>
      <c r="J284" s="208"/>
    </row>
    <row r="285" spans="1:10" ht="15" x14ac:dyDescent="0.25">
      <c r="A285" s="100"/>
      <c r="B285" s="6"/>
      <c r="C285" s="62"/>
      <c r="D285" s="53"/>
      <c r="E285" s="265"/>
      <c r="F285" s="154"/>
      <c r="G285" s="262"/>
      <c r="H285" s="220"/>
      <c r="I285" s="242">
        <f>I283+I284</f>
        <v>7108.7</v>
      </c>
      <c r="J285" s="208"/>
    </row>
    <row r="286" spans="1:10" ht="9.75" customHeight="1" x14ac:dyDescent="0.2">
      <c r="A286" s="100"/>
      <c r="B286" s="6"/>
      <c r="C286" s="62"/>
      <c r="D286" s="153"/>
      <c r="E286" s="62"/>
      <c r="F286" s="154"/>
      <c r="G286" s="39"/>
      <c r="H286" s="154"/>
      <c r="I286" s="202"/>
      <c r="J286" s="208"/>
    </row>
    <row r="287" spans="1:10" x14ac:dyDescent="0.2">
      <c r="A287" s="100" t="s">
        <v>1218</v>
      </c>
      <c r="B287" s="6" t="s">
        <v>1219</v>
      </c>
      <c r="C287" s="62" t="s">
        <v>391</v>
      </c>
      <c r="D287" s="294" t="s">
        <v>2524</v>
      </c>
      <c r="E287" s="265">
        <f>VLOOKUP(D287,ФОТ!$B$3:$C$105,2,FALSE)</f>
        <v>113.69</v>
      </c>
      <c r="F287" s="154">
        <v>7.1</v>
      </c>
      <c r="G287" s="262">
        <f>ROUND(E287*F287,2)</f>
        <v>807.2</v>
      </c>
      <c r="H287" s="220">
        <f>ROUND(G287*ФОТ!$D$3,2)</f>
        <v>2150.38</v>
      </c>
      <c r="I287" s="190">
        <f>ROUND(H287*ФОТ!$E$3,1)</f>
        <v>3118.1</v>
      </c>
      <c r="J287" s="190">
        <f>ROUND(H287*ФОТ!$F$3,1)</f>
        <v>2795.5</v>
      </c>
    </row>
    <row r="288" spans="1:10" ht="15" customHeight="1" x14ac:dyDescent="0.2">
      <c r="A288" s="100"/>
      <c r="B288" s="6" t="s">
        <v>1220</v>
      </c>
      <c r="C288" s="62"/>
      <c r="D288" s="153"/>
      <c r="E288" s="62"/>
      <c r="F288" s="154"/>
      <c r="G288" s="42"/>
      <c r="H288" s="56"/>
      <c r="I288" s="225"/>
      <c r="J288" s="224"/>
    </row>
    <row r="289" spans="1:10" x14ac:dyDescent="0.2">
      <c r="A289" s="100"/>
      <c r="B289" s="332" t="s">
        <v>1221</v>
      </c>
      <c r="C289" s="62"/>
      <c r="D289" s="153"/>
      <c r="E289" s="62"/>
      <c r="F289" s="154"/>
      <c r="G289" s="42"/>
      <c r="H289" s="56"/>
      <c r="I289" s="225"/>
      <c r="J289" s="224"/>
    </row>
    <row r="290" spans="1:10" x14ac:dyDescent="0.2">
      <c r="A290" s="100"/>
      <c r="B290" s="6" t="s">
        <v>1222</v>
      </c>
      <c r="C290" s="62"/>
      <c r="D290" s="153"/>
      <c r="E290" s="62"/>
      <c r="F290" s="154"/>
      <c r="G290" s="42"/>
      <c r="H290" s="56"/>
      <c r="I290" s="225"/>
      <c r="J290" s="224"/>
    </row>
    <row r="291" spans="1:10" ht="19.5" customHeight="1" x14ac:dyDescent="0.2">
      <c r="A291" s="100" t="s">
        <v>1223</v>
      </c>
      <c r="B291" s="6" t="s">
        <v>1224</v>
      </c>
      <c r="C291" s="62" t="s">
        <v>391</v>
      </c>
      <c r="D291" s="294" t="s">
        <v>2524</v>
      </c>
      <c r="E291" s="265">
        <f>VLOOKUP(D291,ФОТ!$B$3:$C$105,2,FALSE)</f>
        <v>113.69</v>
      </c>
      <c r="F291" s="154">
        <v>12.7</v>
      </c>
      <c r="G291" s="262">
        <f>ROUND(E291*F291,2)</f>
        <v>1443.86</v>
      </c>
      <c r="H291" s="220">
        <f>ROUND(G291*ФОТ!$D$3,2)</f>
        <v>3846.44</v>
      </c>
      <c r="I291" s="190">
        <f>ROUND(H291*ФОТ!$E$3,1)</f>
        <v>5577.3</v>
      </c>
      <c r="J291" s="190">
        <f>ROUND(H291*ФОТ!$F$3,1)</f>
        <v>5000.3999999999996</v>
      </c>
    </row>
    <row r="292" spans="1:10" x14ac:dyDescent="0.2">
      <c r="A292" s="100"/>
      <c r="B292" s="6"/>
      <c r="C292" s="62"/>
      <c r="D292" s="153"/>
      <c r="E292" s="62"/>
      <c r="F292" s="154"/>
      <c r="G292" s="42"/>
      <c r="H292" s="341"/>
      <c r="I292" s="225"/>
      <c r="J292" s="224"/>
    </row>
    <row r="293" spans="1:10" x14ac:dyDescent="0.2">
      <c r="A293" s="100" t="s">
        <v>1225</v>
      </c>
      <c r="B293" s="135" t="s">
        <v>1226</v>
      </c>
      <c r="C293" s="62"/>
      <c r="D293" s="153"/>
      <c r="E293" s="62"/>
      <c r="F293" s="154"/>
      <c r="G293" s="42"/>
      <c r="H293" s="56"/>
      <c r="I293" s="225"/>
      <c r="J293" s="224"/>
    </row>
    <row r="294" spans="1:10" x14ac:dyDescent="0.2">
      <c r="A294" s="100"/>
      <c r="B294" s="6" t="s">
        <v>1227</v>
      </c>
      <c r="C294" s="62" t="s">
        <v>1228</v>
      </c>
      <c r="D294" s="294" t="s">
        <v>2525</v>
      </c>
      <c r="E294" s="265">
        <f>VLOOKUP(D294,ФОТ!$B$3:$C$105,2,FALSE)</f>
        <v>131.12</v>
      </c>
      <c r="F294" s="154">
        <v>2.74</v>
      </c>
      <c r="G294" s="262">
        <f t="shared" ref="G294:G300" si="5">ROUND(E294*F294,2)</f>
        <v>359.27</v>
      </c>
      <c r="H294" s="220">
        <f>ROUND(G294*ФОТ!$D$3,2)</f>
        <v>957.1</v>
      </c>
      <c r="I294" s="190">
        <f>ROUND(H294*ФОТ!$E$3,1)</f>
        <v>1387.8</v>
      </c>
      <c r="J294" s="202"/>
    </row>
    <row r="295" spans="1:10" x14ac:dyDescent="0.2">
      <c r="A295" s="100"/>
      <c r="B295" s="347" t="s">
        <v>3289</v>
      </c>
      <c r="C295" s="62" t="s">
        <v>2219</v>
      </c>
      <c r="D295" s="294" t="s">
        <v>2525</v>
      </c>
      <c r="E295" s="265">
        <f>VLOOKUP(D295,ФОТ!$B$3:$C$105,2,FALSE)</f>
        <v>131.12</v>
      </c>
      <c r="F295" s="154">
        <v>7.88</v>
      </c>
      <c r="G295" s="262">
        <f t="shared" si="5"/>
        <v>1033.23</v>
      </c>
      <c r="H295" s="220">
        <f>ROUND(G295*ФОТ!$D$3,2)</f>
        <v>2752.52</v>
      </c>
      <c r="I295" s="190">
        <f>ROUND(H295*ФОТ!$E$3,1)</f>
        <v>3991.2</v>
      </c>
      <c r="J295" s="202"/>
    </row>
    <row r="296" spans="1:10" x14ac:dyDescent="0.2">
      <c r="A296" s="100"/>
      <c r="B296" s="347" t="s">
        <v>3290</v>
      </c>
      <c r="C296" s="62" t="s">
        <v>2219</v>
      </c>
      <c r="D296" s="294" t="s">
        <v>2525</v>
      </c>
      <c r="E296" s="265">
        <f>VLOOKUP(D296,ФОТ!$B$3:$C$105,2,FALSE)</f>
        <v>131.12</v>
      </c>
      <c r="F296" s="154">
        <v>13</v>
      </c>
      <c r="G296" s="262">
        <f t="shared" si="5"/>
        <v>1704.56</v>
      </c>
      <c r="H296" s="220">
        <f>ROUND(G296*ФОТ!$D$3,2)</f>
        <v>4540.95</v>
      </c>
      <c r="I296" s="190">
        <f>ROUND(H296*ФОТ!$E$3,1)</f>
        <v>6584.4</v>
      </c>
      <c r="J296" s="202"/>
    </row>
    <row r="297" spans="1:10" x14ac:dyDescent="0.2">
      <c r="A297" s="100"/>
      <c r="B297" s="347" t="s">
        <v>3291</v>
      </c>
      <c r="C297" s="62" t="s">
        <v>2219</v>
      </c>
      <c r="D297" s="294" t="s">
        <v>2525</v>
      </c>
      <c r="E297" s="265">
        <f>VLOOKUP(D297,ФОТ!$B$3:$C$105,2,FALSE)</f>
        <v>131.12</v>
      </c>
      <c r="F297" s="154">
        <v>18.14</v>
      </c>
      <c r="G297" s="262">
        <f t="shared" si="5"/>
        <v>2378.52</v>
      </c>
      <c r="H297" s="220">
        <f>ROUND(G297*ФОТ!$D$3,2)</f>
        <v>6336.38</v>
      </c>
      <c r="I297" s="190">
        <f>ROUND(H297*ФОТ!$E$3,1)</f>
        <v>9187.7999999999993</v>
      </c>
      <c r="J297" s="202"/>
    </row>
    <row r="298" spans="1:10" x14ac:dyDescent="0.2">
      <c r="A298" s="100"/>
      <c r="B298" s="335" t="s">
        <v>1229</v>
      </c>
      <c r="C298" s="62" t="s">
        <v>2219</v>
      </c>
      <c r="D298" s="294" t="s">
        <v>2525</v>
      </c>
      <c r="E298" s="265">
        <f>VLOOKUP(D298,ФОТ!$B$3:$C$105,2,FALSE)</f>
        <v>131.12</v>
      </c>
      <c r="F298" s="154">
        <v>23.3</v>
      </c>
      <c r="G298" s="262">
        <f t="shared" si="5"/>
        <v>3055.1</v>
      </c>
      <c r="H298" s="220">
        <f>ROUND(G298*ФОТ!$D$3,2)</f>
        <v>8138.79</v>
      </c>
      <c r="I298" s="190">
        <f>ROUND(H298*ФОТ!$E$3,1)</f>
        <v>11801.2</v>
      </c>
      <c r="J298" s="202"/>
    </row>
    <row r="299" spans="1:10" x14ac:dyDescent="0.2">
      <c r="A299" s="100"/>
      <c r="B299" s="335" t="s">
        <v>1230</v>
      </c>
      <c r="C299" s="62" t="s">
        <v>2219</v>
      </c>
      <c r="D299" s="294" t="s">
        <v>2525</v>
      </c>
      <c r="E299" s="265">
        <f>VLOOKUP(D299,ФОТ!$B$3:$C$105,2,FALSE)</f>
        <v>131.12</v>
      </c>
      <c r="F299" s="154">
        <v>28.5</v>
      </c>
      <c r="G299" s="262">
        <f t="shared" si="5"/>
        <v>3736.92</v>
      </c>
      <c r="H299" s="220">
        <f>ROUND(G299*ФОТ!$D$3,2)</f>
        <v>9955.15</v>
      </c>
      <c r="I299" s="190">
        <f>ROUND(H299*ФОТ!$E$3,1)</f>
        <v>14435</v>
      </c>
      <c r="J299" s="202"/>
    </row>
    <row r="300" spans="1:10" x14ac:dyDescent="0.2">
      <c r="A300" s="100"/>
      <c r="B300" s="335" t="s">
        <v>1231</v>
      </c>
      <c r="C300" s="62" t="s">
        <v>2219</v>
      </c>
      <c r="D300" s="294" t="s">
        <v>2525</v>
      </c>
      <c r="E300" s="265">
        <f>VLOOKUP(D300,ФОТ!$B$3:$C$105,2,FALSE)</f>
        <v>131.12</v>
      </c>
      <c r="F300" s="154">
        <v>33.700000000000003</v>
      </c>
      <c r="G300" s="262">
        <f t="shared" si="5"/>
        <v>4418.74</v>
      </c>
      <c r="H300" s="220">
        <f>ROUND(G300*ФОТ!$D$3,2)</f>
        <v>11771.52</v>
      </c>
      <c r="I300" s="190">
        <f>ROUND(H300*ФОТ!$E$3,1)</f>
        <v>17068.7</v>
      </c>
      <c r="J300" s="202"/>
    </row>
    <row r="301" spans="1:10" x14ac:dyDescent="0.2">
      <c r="A301" s="100"/>
      <c r="B301" s="6"/>
      <c r="C301" s="62"/>
      <c r="D301" s="153"/>
      <c r="E301" s="62"/>
      <c r="F301" s="154"/>
      <c r="G301" s="42"/>
      <c r="H301" s="341"/>
      <c r="I301" s="225"/>
      <c r="J301" s="224"/>
    </row>
    <row r="302" spans="1:10" x14ac:dyDescent="0.2">
      <c r="A302" s="100" t="s">
        <v>1232</v>
      </c>
      <c r="B302" s="135" t="s">
        <v>1233</v>
      </c>
      <c r="C302" s="62"/>
      <c r="D302" s="153"/>
      <c r="E302" s="62"/>
      <c r="F302" s="154"/>
      <c r="G302" s="42"/>
      <c r="H302" s="56"/>
      <c r="I302" s="225"/>
      <c r="J302" s="224"/>
    </row>
    <row r="303" spans="1:10" x14ac:dyDescent="0.2">
      <c r="A303" s="100"/>
      <c r="B303" s="6" t="s">
        <v>1234</v>
      </c>
      <c r="C303" s="62" t="s">
        <v>1228</v>
      </c>
      <c r="D303" s="294" t="s">
        <v>2524</v>
      </c>
      <c r="E303" s="265">
        <f>VLOOKUP(D303,ФОТ!$B$3:$C$105,2,FALSE)</f>
        <v>113.69</v>
      </c>
      <c r="F303" s="154">
        <v>2.74</v>
      </c>
      <c r="G303" s="262">
        <f>ROUND(E303*F303,2)</f>
        <v>311.51</v>
      </c>
      <c r="H303" s="220">
        <f>ROUND(G303*ФОТ!$D$3,2)</f>
        <v>829.86</v>
      </c>
      <c r="I303" s="190">
        <f>ROUND(H303*ФОТ!$E$3,1)</f>
        <v>1203.3</v>
      </c>
      <c r="J303" s="190">
        <f>ROUND(H303*ФОТ!$F$3,1)</f>
        <v>1078.8</v>
      </c>
    </row>
    <row r="304" spans="1:10" x14ac:dyDescent="0.2">
      <c r="A304" s="100"/>
      <c r="B304" s="336" t="s">
        <v>1235</v>
      </c>
      <c r="C304" s="62" t="s">
        <v>2219</v>
      </c>
      <c r="D304" s="294" t="s">
        <v>2524</v>
      </c>
      <c r="E304" s="265">
        <f>VLOOKUP(D304,ФОТ!$B$3:$C$105,2,FALSE)</f>
        <v>113.69</v>
      </c>
      <c r="F304" s="154">
        <v>7.88</v>
      </c>
      <c r="G304" s="262">
        <f>ROUND(E304*F304,2)</f>
        <v>895.88</v>
      </c>
      <c r="H304" s="220">
        <f>ROUND(G304*ФОТ!$D$3,2)</f>
        <v>2386.62</v>
      </c>
      <c r="I304" s="190">
        <f>ROUND(H304*ФОТ!$E$3,1)</f>
        <v>3460.6</v>
      </c>
      <c r="J304" s="190">
        <f>ROUND(H304*ФОТ!$F$3,1)</f>
        <v>3102.6</v>
      </c>
    </row>
    <row r="305" spans="1:10" x14ac:dyDescent="0.2">
      <c r="A305" s="100"/>
      <c r="B305" s="336" t="s">
        <v>1236</v>
      </c>
      <c r="C305" s="62" t="s">
        <v>2219</v>
      </c>
      <c r="D305" s="294" t="s">
        <v>2524</v>
      </c>
      <c r="E305" s="265">
        <f>VLOOKUP(D305,ФОТ!$B$3:$C$105,2,FALSE)</f>
        <v>113.69</v>
      </c>
      <c r="F305" s="154">
        <v>13</v>
      </c>
      <c r="G305" s="262">
        <f>ROUND(E305*F305,2)</f>
        <v>1477.97</v>
      </c>
      <c r="H305" s="220">
        <f>ROUND(G305*ФОТ!$D$3,2)</f>
        <v>3937.31</v>
      </c>
      <c r="I305" s="190">
        <f>ROUND(H305*ФОТ!$E$3,1)</f>
        <v>5709.1</v>
      </c>
      <c r="J305" s="202"/>
    </row>
    <row r="306" spans="1:10" x14ac:dyDescent="0.2">
      <c r="A306" s="100"/>
      <c r="B306" s="6"/>
      <c r="C306" s="62"/>
      <c r="D306" s="153"/>
      <c r="E306" s="62"/>
      <c r="F306" s="154"/>
      <c r="G306" s="42"/>
      <c r="H306" s="341"/>
      <c r="I306" s="225"/>
      <c r="J306" s="224"/>
    </row>
    <row r="307" spans="1:10" ht="17.25" customHeight="1" x14ac:dyDescent="0.2">
      <c r="A307" s="100" t="s">
        <v>1237</v>
      </c>
      <c r="B307" s="135" t="s">
        <v>1238</v>
      </c>
      <c r="C307" s="62"/>
      <c r="D307" s="153"/>
      <c r="E307" s="62"/>
      <c r="F307" s="154"/>
      <c r="G307" s="42"/>
      <c r="H307" s="341"/>
      <c r="I307" s="225"/>
      <c r="J307" s="224"/>
    </row>
    <row r="308" spans="1:10" x14ac:dyDescent="0.2">
      <c r="A308" s="100"/>
      <c r="B308" s="6" t="s">
        <v>1239</v>
      </c>
      <c r="C308" s="62" t="s">
        <v>3203</v>
      </c>
      <c r="D308" s="294" t="s">
        <v>2525</v>
      </c>
      <c r="E308" s="265">
        <f>VLOOKUP(D308,ФОТ!$B$3:$C$105,2,FALSE)</f>
        <v>131.12</v>
      </c>
      <c r="F308" s="154">
        <v>6.38</v>
      </c>
      <c r="G308" s="262">
        <f t="shared" ref="G308:G314" si="6">ROUND(E308*F308,2)</f>
        <v>836.55</v>
      </c>
      <c r="H308" s="220">
        <f>ROUND(G308*ФОТ!$D$3,2)</f>
        <v>2228.5700000000002</v>
      </c>
      <c r="I308" s="190">
        <f>ROUND(H308*ФОТ!$E$3,1)</f>
        <v>3231.4</v>
      </c>
      <c r="J308" s="202"/>
    </row>
    <row r="309" spans="1:10" x14ac:dyDescent="0.2">
      <c r="A309" s="100"/>
      <c r="B309" s="347" t="s">
        <v>2102</v>
      </c>
      <c r="C309" s="62" t="s">
        <v>2219</v>
      </c>
      <c r="D309" s="294" t="s">
        <v>2525</v>
      </c>
      <c r="E309" s="265">
        <f>VLOOKUP(D309,ФОТ!$B$3:$C$105,2,FALSE)</f>
        <v>131.12</v>
      </c>
      <c r="F309" s="154">
        <v>9.6</v>
      </c>
      <c r="G309" s="262">
        <f t="shared" si="6"/>
        <v>1258.75</v>
      </c>
      <c r="H309" s="220">
        <f>ROUND(G309*ФОТ!$D$3,2)</f>
        <v>3353.31</v>
      </c>
      <c r="I309" s="190">
        <f>ROUND(H309*ФОТ!$E$3,1)</f>
        <v>4862.3</v>
      </c>
      <c r="J309" s="202"/>
    </row>
    <row r="310" spans="1:10" x14ac:dyDescent="0.2">
      <c r="A310" s="100"/>
      <c r="B310" s="347" t="s">
        <v>2103</v>
      </c>
      <c r="C310" s="62" t="s">
        <v>2219</v>
      </c>
      <c r="D310" s="294" t="s">
        <v>2525</v>
      </c>
      <c r="E310" s="265">
        <f>VLOOKUP(D310,ФОТ!$B$3:$C$105,2,FALSE)</f>
        <v>131.12</v>
      </c>
      <c r="F310" s="148">
        <v>12.8</v>
      </c>
      <c r="G310" s="262">
        <f t="shared" si="6"/>
        <v>1678.34</v>
      </c>
      <c r="H310" s="220">
        <f>ROUND(G310*ФОТ!$D$3,2)</f>
        <v>4471.1000000000004</v>
      </c>
      <c r="I310" s="190">
        <f>ROUND(H310*ФОТ!$E$3,1)</f>
        <v>6483.1</v>
      </c>
      <c r="J310" s="202"/>
    </row>
    <row r="311" spans="1:10" x14ac:dyDescent="0.2">
      <c r="A311" s="100"/>
      <c r="B311" s="347" t="s">
        <v>2104</v>
      </c>
      <c r="C311" s="62" t="s">
        <v>2219</v>
      </c>
      <c r="D311" s="294" t="s">
        <v>2525</v>
      </c>
      <c r="E311" s="265">
        <f>VLOOKUP(D311,ФОТ!$B$3:$C$105,2,FALSE)</f>
        <v>131.12</v>
      </c>
      <c r="F311" s="148">
        <v>16.100000000000001</v>
      </c>
      <c r="G311" s="262">
        <f t="shared" si="6"/>
        <v>2111.0300000000002</v>
      </c>
      <c r="H311" s="220">
        <f>ROUND(G311*ФОТ!$D$3,2)</f>
        <v>5623.78</v>
      </c>
      <c r="I311" s="190">
        <f>ROUND(H311*ФОТ!$E$3,1)</f>
        <v>8154.5</v>
      </c>
      <c r="J311" s="202"/>
    </row>
    <row r="312" spans="1:10" x14ac:dyDescent="0.2">
      <c r="A312" s="100"/>
      <c r="B312" s="335" t="s">
        <v>2105</v>
      </c>
      <c r="C312" s="62" t="s">
        <v>2219</v>
      </c>
      <c r="D312" s="294" t="s">
        <v>2525</v>
      </c>
      <c r="E312" s="265">
        <f>VLOOKUP(D312,ФОТ!$B$3:$C$105,2,FALSE)</f>
        <v>131.12</v>
      </c>
      <c r="F312" s="154">
        <v>19.399999999999999</v>
      </c>
      <c r="G312" s="262">
        <f t="shared" si="6"/>
        <v>2543.73</v>
      </c>
      <c r="H312" s="220">
        <f>ROUND(G312*ФОТ!$D$3,2)</f>
        <v>6776.5</v>
      </c>
      <c r="I312" s="190">
        <f>ROUND(H312*ФОТ!$E$3,1)</f>
        <v>9825.9</v>
      </c>
      <c r="J312" s="202"/>
    </row>
    <row r="313" spans="1:10" x14ac:dyDescent="0.2">
      <c r="A313" s="100"/>
      <c r="B313" s="335" t="s">
        <v>1240</v>
      </c>
      <c r="C313" s="62" t="s">
        <v>2219</v>
      </c>
      <c r="D313" s="294" t="s">
        <v>2525</v>
      </c>
      <c r="E313" s="265">
        <f>VLOOKUP(D313,ФОТ!$B$3:$C$105,2,FALSE)</f>
        <v>131.12</v>
      </c>
      <c r="F313" s="154">
        <v>22.75</v>
      </c>
      <c r="G313" s="262">
        <f t="shared" si="6"/>
        <v>2982.98</v>
      </c>
      <c r="H313" s="220">
        <f>ROUND(G313*ФОТ!$D$3,2)</f>
        <v>7946.66</v>
      </c>
      <c r="I313" s="190">
        <f>ROUND(H313*ФОТ!$E$3,1)</f>
        <v>11522.7</v>
      </c>
      <c r="J313" s="202"/>
    </row>
    <row r="314" spans="1:10" x14ac:dyDescent="0.2">
      <c r="A314" s="100"/>
      <c r="B314" s="335" t="s">
        <v>1241</v>
      </c>
      <c r="C314" s="62" t="s">
        <v>2219</v>
      </c>
      <c r="D314" s="294" t="s">
        <v>2525</v>
      </c>
      <c r="E314" s="265">
        <f>VLOOKUP(D314,ФОТ!$B$3:$C$105,2,FALSE)</f>
        <v>131.12</v>
      </c>
      <c r="F314" s="154">
        <v>26.1</v>
      </c>
      <c r="G314" s="262">
        <f t="shared" si="6"/>
        <v>3422.23</v>
      </c>
      <c r="H314" s="220">
        <f>ROUND(G314*ФОТ!$D$3,2)</f>
        <v>9116.82</v>
      </c>
      <c r="I314" s="190">
        <f>ROUND(H314*ФОТ!$E$3,1)</f>
        <v>13219.4</v>
      </c>
      <c r="J314" s="202"/>
    </row>
    <row r="315" spans="1:10" x14ac:dyDescent="0.2">
      <c r="A315" s="100"/>
      <c r="B315" s="6" t="s">
        <v>1242</v>
      </c>
      <c r="C315" s="62"/>
      <c r="D315" s="153"/>
      <c r="E315" s="62"/>
      <c r="F315" s="154"/>
      <c r="G315" s="42"/>
      <c r="H315" s="56"/>
      <c r="I315" s="225"/>
      <c r="J315" s="224"/>
    </row>
    <row r="316" spans="1:10" x14ac:dyDescent="0.2">
      <c r="A316" s="100"/>
      <c r="B316" s="6" t="s">
        <v>1243</v>
      </c>
      <c r="C316" s="62"/>
      <c r="D316" s="153"/>
      <c r="E316" s="62"/>
      <c r="F316" s="154"/>
      <c r="G316" s="42"/>
      <c r="H316" s="56"/>
      <c r="I316" s="225"/>
      <c r="J316" s="224"/>
    </row>
    <row r="317" spans="1:10" x14ac:dyDescent="0.2">
      <c r="A317" s="100"/>
      <c r="B317" s="6"/>
      <c r="C317" s="62"/>
      <c r="D317" s="153"/>
      <c r="E317" s="62"/>
      <c r="F317" s="154"/>
      <c r="G317" s="42"/>
      <c r="H317" s="56"/>
      <c r="I317" s="225"/>
      <c r="J317" s="224"/>
    </row>
    <row r="318" spans="1:10" x14ac:dyDescent="0.2">
      <c r="A318" s="100" t="s">
        <v>1244</v>
      </c>
      <c r="B318" s="6" t="s">
        <v>1245</v>
      </c>
      <c r="C318" s="62"/>
      <c r="D318" s="153"/>
      <c r="E318" s="62"/>
      <c r="F318" s="154"/>
      <c r="G318" s="42"/>
      <c r="H318" s="56"/>
      <c r="I318" s="225"/>
      <c r="J318" s="224"/>
    </row>
    <row r="319" spans="1:10" x14ac:dyDescent="0.2">
      <c r="A319" s="100"/>
      <c r="B319" s="6" t="s">
        <v>1246</v>
      </c>
      <c r="C319" s="62" t="s">
        <v>3203</v>
      </c>
      <c r="D319" s="294" t="s">
        <v>2524</v>
      </c>
      <c r="E319" s="265">
        <f>VLOOKUP(D319,ФОТ!$B$3:$C$105,2,FALSE)</f>
        <v>113.69</v>
      </c>
      <c r="F319" s="154">
        <v>6.38</v>
      </c>
      <c r="G319" s="262">
        <f>ROUND(E319*F319,2)</f>
        <v>725.34</v>
      </c>
      <c r="H319" s="220">
        <f>ROUND(G319*ФОТ!$D$3,2)</f>
        <v>1932.31</v>
      </c>
      <c r="I319" s="190">
        <f>ROUND(H319*ФОТ!$E$3,1)</f>
        <v>2801.8</v>
      </c>
      <c r="J319" s="190">
        <f>ROUND(H319*ФОТ!$F$3,1)</f>
        <v>2512</v>
      </c>
    </row>
    <row r="320" spans="1:10" x14ac:dyDescent="0.2">
      <c r="A320" s="100"/>
      <c r="B320" s="347" t="s">
        <v>1247</v>
      </c>
      <c r="C320" s="62" t="s">
        <v>2219</v>
      </c>
      <c r="D320" s="294" t="s">
        <v>2524</v>
      </c>
      <c r="E320" s="265">
        <f>VLOOKUP(D320,ФОТ!$B$3:$C$105,2,FALSE)</f>
        <v>113.69</v>
      </c>
      <c r="F320" s="154">
        <v>9.6</v>
      </c>
      <c r="G320" s="262">
        <f>ROUND(E320*F320,2)</f>
        <v>1091.42</v>
      </c>
      <c r="H320" s="220">
        <f>ROUND(G320*ФОТ!$D$3,2)</f>
        <v>2907.54</v>
      </c>
      <c r="I320" s="190">
        <f>ROUND(H320*ФОТ!$E$3,1)</f>
        <v>4215.8999999999996</v>
      </c>
      <c r="J320" s="190">
        <f>ROUND(H320*ФОТ!$F$3,1)</f>
        <v>3779.8</v>
      </c>
    </row>
    <row r="321" spans="1:10" x14ac:dyDescent="0.2">
      <c r="A321" s="100"/>
      <c r="B321" s="347" t="s">
        <v>1248</v>
      </c>
      <c r="C321" s="62" t="s">
        <v>2219</v>
      </c>
      <c r="D321" s="294" t="s">
        <v>2524</v>
      </c>
      <c r="E321" s="265">
        <f>VLOOKUP(D321,ФОТ!$B$3:$C$105,2,FALSE)</f>
        <v>113.69</v>
      </c>
      <c r="F321" s="148">
        <v>12.8</v>
      </c>
      <c r="G321" s="262">
        <f>ROUND(E321*F321,2)</f>
        <v>1455.23</v>
      </c>
      <c r="H321" s="220">
        <f>ROUND(G321*ФОТ!$D$3,2)</f>
        <v>3876.73</v>
      </c>
      <c r="I321" s="190">
        <f>ROUND(H321*ФОТ!$E$3,1)</f>
        <v>5621.3</v>
      </c>
      <c r="J321" s="202"/>
    </row>
    <row r="322" spans="1:10" x14ac:dyDescent="0.2">
      <c r="A322" s="100"/>
      <c r="B322" s="6" t="s">
        <v>583</v>
      </c>
      <c r="C322" s="62"/>
      <c r="D322" s="153"/>
      <c r="E322" s="62"/>
      <c r="F322" s="154"/>
      <c r="G322" s="42"/>
      <c r="H322" s="56"/>
      <c r="I322" s="225"/>
      <c r="J322" s="224"/>
    </row>
    <row r="323" spans="1:10" x14ac:dyDescent="0.2">
      <c r="A323" s="100" t="s">
        <v>2461</v>
      </c>
      <c r="B323" s="135" t="s">
        <v>2462</v>
      </c>
      <c r="C323" s="62"/>
      <c r="D323" s="153"/>
      <c r="E323" s="62"/>
      <c r="F323" s="154"/>
      <c r="G323" s="42"/>
      <c r="H323" s="341"/>
      <c r="I323" s="225"/>
      <c r="J323" s="224"/>
    </row>
    <row r="324" spans="1:10" x14ac:dyDescent="0.2">
      <c r="A324" s="100"/>
      <c r="B324" s="6" t="s">
        <v>2463</v>
      </c>
      <c r="C324" s="62" t="s">
        <v>2464</v>
      </c>
      <c r="D324" s="294" t="s">
        <v>2525</v>
      </c>
      <c r="E324" s="265">
        <f>VLOOKUP(D324,ФОТ!$B$3:$C$105,2,FALSE)</f>
        <v>131.12</v>
      </c>
      <c r="F324" s="154">
        <v>1.6</v>
      </c>
      <c r="G324" s="262">
        <f>ROUND(E324*F324,2)</f>
        <v>209.79</v>
      </c>
      <c r="H324" s="220">
        <f>ROUND(G324*ФОТ!$D$3,2)</f>
        <v>558.88</v>
      </c>
      <c r="I324" s="190">
        <f>ROUND(H324*ФОТ!$E$3,1)</f>
        <v>810.4</v>
      </c>
      <c r="J324" s="202"/>
    </row>
    <row r="325" spans="1:10" x14ac:dyDescent="0.2">
      <c r="A325" s="100"/>
      <c r="B325" s="347" t="s">
        <v>2465</v>
      </c>
      <c r="C325" s="62" t="s">
        <v>2219</v>
      </c>
      <c r="D325" s="294" t="s">
        <v>2525</v>
      </c>
      <c r="E325" s="265">
        <f>VLOOKUP(D325,ФОТ!$B$3:$C$105,2,FALSE)</f>
        <v>131.12</v>
      </c>
      <c r="F325" s="154">
        <v>2.8</v>
      </c>
      <c r="G325" s="262">
        <f>ROUND(E325*F325,2)</f>
        <v>367.14</v>
      </c>
      <c r="H325" s="220">
        <f>ROUND(G325*ФОТ!$D$3,2)</f>
        <v>978.06</v>
      </c>
      <c r="I325" s="190">
        <f>ROUND(H325*ФОТ!$E$3,1)</f>
        <v>1418.2</v>
      </c>
      <c r="J325" s="202"/>
    </row>
    <row r="326" spans="1:10" x14ac:dyDescent="0.2">
      <c r="A326" s="100"/>
      <c r="B326" s="347" t="s">
        <v>1896</v>
      </c>
      <c r="C326" s="62" t="s">
        <v>2219</v>
      </c>
      <c r="D326" s="294" t="s">
        <v>2525</v>
      </c>
      <c r="E326" s="265">
        <f>VLOOKUP(D326,ФОТ!$B$3:$C$105,2,FALSE)</f>
        <v>131.12</v>
      </c>
      <c r="F326" s="154">
        <v>4</v>
      </c>
      <c r="G326" s="262">
        <f>ROUND(E326*F326,2)</f>
        <v>524.48</v>
      </c>
      <c r="H326" s="220">
        <f>ROUND(G326*ФОТ!$D$3,2)</f>
        <v>1397.21</v>
      </c>
      <c r="I326" s="190">
        <f>ROUND(H326*ФОТ!$E$3,1)</f>
        <v>2026</v>
      </c>
      <c r="J326" s="202"/>
    </row>
    <row r="327" spans="1:10" x14ac:dyDescent="0.2">
      <c r="A327" s="100"/>
      <c r="B327" s="347" t="s">
        <v>1897</v>
      </c>
      <c r="C327" s="62" t="s">
        <v>2219</v>
      </c>
      <c r="D327" s="294" t="s">
        <v>2525</v>
      </c>
      <c r="E327" s="265">
        <f>VLOOKUP(D327,ФОТ!$B$3:$C$105,2,FALSE)</f>
        <v>131.12</v>
      </c>
      <c r="F327" s="154">
        <v>5.9</v>
      </c>
      <c r="G327" s="262">
        <f>ROUND(E327*F327,2)</f>
        <v>773.61</v>
      </c>
      <c r="H327" s="220">
        <f>ROUND(G327*ФОТ!$D$3,2)</f>
        <v>2060.9</v>
      </c>
      <c r="I327" s="190">
        <f>ROUND(H327*ФОТ!$E$3,1)</f>
        <v>2988.3</v>
      </c>
      <c r="J327" s="202"/>
    </row>
    <row r="328" spans="1:10" x14ac:dyDescent="0.2">
      <c r="A328" s="100"/>
      <c r="B328" s="335" t="s">
        <v>1898</v>
      </c>
      <c r="C328" s="62" t="s">
        <v>2219</v>
      </c>
      <c r="D328" s="294" t="s">
        <v>2525</v>
      </c>
      <c r="E328" s="265">
        <f>VLOOKUP(D328,ФОТ!$B$3:$C$105,2,FALSE)</f>
        <v>131.12</v>
      </c>
      <c r="F328" s="154">
        <v>8.3000000000000007</v>
      </c>
      <c r="G328" s="262">
        <f>ROUND(E328*F328,2)</f>
        <v>1088.3</v>
      </c>
      <c r="H328" s="220">
        <f>ROUND(G328*ФОТ!$D$3,2)</f>
        <v>2899.23</v>
      </c>
      <c r="I328" s="190">
        <f>ROUND(H328*ФОТ!$E$3,1)</f>
        <v>4203.8999999999996</v>
      </c>
      <c r="J328" s="202"/>
    </row>
    <row r="329" spans="1:10" x14ac:dyDescent="0.2">
      <c r="A329" s="100"/>
      <c r="B329" s="6"/>
      <c r="C329" s="62"/>
      <c r="D329" s="153"/>
      <c r="E329" s="62"/>
      <c r="F329" s="154"/>
      <c r="G329" s="42"/>
      <c r="H329" s="56"/>
      <c r="I329" s="225"/>
      <c r="J329" s="224"/>
    </row>
    <row r="330" spans="1:10" x14ac:dyDescent="0.2">
      <c r="A330" s="100" t="s">
        <v>1899</v>
      </c>
      <c r="B330" s="6" t="s">
        <v>1900</v>
      </c>
      <c r="C330" s="62"/>
      <c r="D330" s="153"/>
      <c r="E330" s="62"/>
      <c r="F330" s="154"/>
      <c r="G330" s="42"/>
      <c r="H330" s="56"/>
      <c r="I330" s="225"/>
      <c r="J330" s="224"/>
    </row>
    <row r="331" spans="1:10" x14ac:dyDescent="0.2">
      <c r="A331" s="100"/>
      <c r="B331" s="6" t="s">
        <v>1901</v>
      </c>
      <c r="C331" s="62" t="s">
        <v>2464</v>
      </c>
      <c r="D331" s="294" t="s">
        <v>2524</v>
      </c>
      <c r="E331" s="265">
        <f>VLOOKUP(D331,ФОТ!$B$3:$C$105,2,FALSE)</f>
        <v>113.69</v>
      </c>
      <c r="F331" s="154">
        <v>1.6</v>
      </c>
      <c r="G331" s="262">
        <f>ROUND(E331*F331,2)</f>
        <v>181.9</v>
      </c>
      <c r="H331" s="220">
        <f>ROUND(G331*ФОТ!$D$3,2)</f>
        <v>484.58</v>
      </c>
      <c r="I331" s="190">
        <f>ROUND(H331*ФОТ!$E$3,1)</f>
        <v>702.6</v>
      </c>
      <c r="J331" s="190">
        <f>ROUND(H331*ФОТ!$F$3,1)</f>
        <v>630</v>
      </c>
    </row>
    <row r="332" spans="1:10" x14ac:dyDescent="0.2">
      <c r="A332" s="100"/>
      <c r="B332" s="347" t="s">
        <v>1902</v>
      </c>
      <c r="C332" s="62" t="s">
        <v>2219</v>
      </c>
      <c r="D332" s="294" t="s">
        <v>2524</v>
      </c>
      <c r="E332" s="265">
        <f>VLOOKUP(D332,ФОТ!$B$3:$C$105,2,FALSE)</f>
        <v>113.69</v>
      </c>
      <c r="F332" s="154">
        <v>2.8</v>
      </c>
      <c r="G332" s="262">
        <f>ROUND(E332*F332,2)</f>
        <v>318.33</v>
      </c>
      <c r="H332" s="220">
        <f>ROUND(G332*ФОТ!$D$3,2)</f>
        <v>848.03</v>
      </c>
      <c r="I332" s="190">
        <f>ROUND(H332*ФОТ!$E$3,1)</f>
        <v>1229.5999999999999</v>
      </c>
      <c r="J332" s="190">
        <f>ROUND(H332*ФОТ!$F$3,1)</f>
        <v>1102.4000000000001</v>
      </c>
    </row>
    <row r="333" spans="1:10" x14ac:dyDescent="0.2">
      <c r="A333" s="100"/>
      <c r="B333" s="347" t="s">
        <v>1903</v>
      </c>
      <c r="C333" s="62" t="s">
        <v>2219</v>
      </c>
      <c r="D333" s="294" t="s">
        <v>2524</v>
      </c>
      <c r="E333" s="265">
        <f>VLOOKUP(D333,ФОТ!$B$3:$C$105,2,FALSE)</f>
        <v>113.69</v>
      </c>
      <c r="F333" s="154">
        <v>4</v>
      </c>
      <c r="G333" s="262">
        <f>ROUND(E333*F333,2)</f>
        <v>454.76</v>
      </c>
      <c r="H333" s="220">
        <f>ROUND(G333*ФОТ!$D$3,2)</f>
        <v>1211.48</v>
      </c>
      <c r="I333" s="190">
        <f>ROUND(H333*ФОТ!$E$3,1)</f>
        <v>1756.6</v>
      </c>
      <c r="J333" s="202"/>
    </row>
    <row r="334" spans="1:10" x14ac:dyDescent="0.2">
      <c r="A334" s="100"/>
      <c r="B334" s="336"/>
      <c r="C334" s="62"/>
      <c r="D334" s="53"/>
      <c r="E334" s="62"/>
      <c r="F334" s="154"/>
      <c r="G334" s="39"/>
      <c r="H334" s="154"/>
      <c r="I334" s="202"/>
      <c r="J334" s="208"/>
    </row>
    <row r="335" spans="1:10" x14ac:dyDescent="0.2">
      <c r="A335" s="100" t="s">
        <v>1904</v>
      </c>
      <c r="B335" s="348" t="s">
        <v>1905</v>
      </c>
      <c r="C335" s="349"/>
      <c r="D335" s="350"/>
      <c r="E335" s="349"/>
      <c r="F335" s="351"/>
      <c r="G335" s="352"/>
      <c r="H335" s="353"/>
      <c r="I335" s="364"/>
      <c r="J335" s="365"/>
    </row>
    <row r="336" spans="1:10" x14ac:dyDescent="0.2">
      <c r="A336" s="354"/>
      <c r="B336" s="355" t="s">
        <v>1906</v>
      </c>
      <c r="C336" s="62" t="s">
        <v>3203</v>
      </c>
      <c r="D336" s="356" t="s">
        <v>2525</v>
      </c>
      <c r="E336" s="265">
        <f>VLOOKUP(D336,ФОТ!$B$3:$C$105,2,FALSE)</f>
        <v>131.12</v>
      </c>
      <c r="F336" s="154">
        <v>0.85</v>
      </c>
      <c r="G336" s="262">
        <f>ROUND(E336*F336,2)</f>
        <v>111.45</v>
      </c>
      <c r="H336" s="220">
        <f>ROUND(G336*ФОТ!$D$3,2)</f>
        <v>296.89999999999998</v>
      </c>
      <c r="I336" s="190">
        <f>ROUND(H336*ФОТ!$E$3,1)</f>
        <v>430.5</v>
      </c>
      <c r="J336" s="202"/>
    </row>
    <row r="337" spans="1:10" x14ac:dyDescent="0.2">
      <c r="A337" s="354"/>
      <c r="B337" s="347" t="s">
        <v>1907</v>
      </c>
      <c r="C337" s="62" t="s">
        <v>2219</v>
      </c>
      <c r="D337" s="356" t="s">
        <v>2525</v>
      </c>
      <c r="E337" s="265">
        <f>VLOOKUP(D337,ФОТ!$B$3:$C$105,2,FALSE)</f>
        <v>131.12</v>
      </c>
      <c r="F337" s="154">
        <v>1.1000000000000001</v>
      </c>
      <c r="G337" s="262">
        <f>ROUND(E337*F337,2)</f>
        <v>144.22999999999999</v>
      </c>
      <c r="H337" s="220">
        <f>ROUND(G337*ФОТ!$D$3,2)</f>
        <v>384.23</v>
      </c>
      <c r="I337" s="190">
        <f>ROUND(H337*ФОТ!$E$3,1)</f>
        <v>557.1</v>
      </c>
      <c r="J337" s="202"/>
    </row>
    <row r="338" spans="1:10" x14ac:dyDescent="0.2">
      <c r="A338" s="354"/>
      <c r="B338" s="335" t="s">
        <v>1908</v>
      </c>
      <c r="C338" s="62" t="s">
        <v>2219</v>
      </c>
      <c r="D338" s="356" t="s">
        <v>2525</v>
      </c>
      <c r="E338" s="265">
        <f>VLOOKUP(D338,ФОТ!$B$3:$C$105,2,FALSE)</f>
        <v>131.12</v>
      </c>
      <c r="F338" s="154">
        <v>1.35</v>
      </c>
      <c r="G338" s="262">
        <f>ROUND(E338*F338,2)</f>
        <v>177.01</v>
      </c>
      <c r="H338" s="220">
        <f>ROUND(G338*ФОТ!$D$3,2)</f>
        <v>471.55</v>
      </c>
      <c r="I338" s="190">
        <f>ROUND(H338*ФОТ!$E$3,1)</f>
        <v>683.7</v>
      </c>
      <c r="J338" s="202"/>
    </row>
    <row r="339" spans="1:10" x14ac:dyDescent="0.2">
      <c r="A339" s="354"/>
      <c r="B339" s="355"/>
      <c r="C339" s="349"/>
      <c r="D339" s="350"/>
      <c r="E339" s="62"/>
      <c r="F339" s="154"/>
      <c r="G339" s="42"/>
      <c r="H339" s="341"/>
      <c r="I339" s="225"/>
      <c r="J339" s="205"/>
    </row>
    <row r="340" spans="1:10" x14ac:dyDescent="0.2">
      <c r="A340" s="100" t="s">
        <v>1909</v>
      </c>
      <c r="B340" s="348" t="s">
        <v>1910</v>
      </c>
      <c r="C340" s="349"/>
      <c r="D340" s="350"/>
      <c r="E340" s="62"/>
      <c r="F340" s="154"/>
      <c r="G340" s="42"/>
      <c r="H340" s="341"/>
      <c r="I340" s="225"/>
      <c r="J340" s="205"/>
    </row>
    <row r="341" spans="1:10" x14ac:dyDescent="0.2">
      <c r="A341" s="354"/>
      <c r="B341" s="355" t="s">
        <v>1911</v>
      </c>
      <c r="C341" s="62" t="s">
        <v>3203</v>
      </c>
      <c r="D341" s="356" t="s">
        <v>2524</v>
      </c>
      <c r="E341" s="265">
        <f>VLOOKUP(D341,ФОТ!$B$3:$C$105,2,FALSE)</f>
        <v>113.69</v>
      </c>
      <c r="F341" s="154">
        <v>0.85</v>
      </c>
      <c r="G341" s="262">
        <f>ROUND(E341*F341,2)</f>
        <v>96.64</v>
      </c>
      <c r="H341" s="220">
        <f>ROUND(G341*ФОТ!$D$3,2)</f>
        <v>257.45</v>
      </c>
      <c r="I341" s="190">
        <f>ROUND(H341*ФОТ!$E$3,1)</f>
        <v>373.3</v>
      </c>
      <c r="J341" s="190">
        <f>ROUND(H341*ФОТ!$F$3,1)</f>
        <v>334.7</v>
      </c>
    </row>
    <row r="342" spans="1:10" x14ac:dyDescent="0.2">
      <c r="A342" s="354"/>
      <c r="B342" s="350" t="s">
        <v>1912</v>
      </c>
      <c r="C342" s="62" t="s">
        <v>2219</v>
      </c>
      <c r="D342" s="356" t="s">
        <v>2524</v>
      </c>
      <c r="E342" s="265">
        <f>VLOOKUP(D342,ФОТ!$B$3:$C$105,2,FALSE)</f>
        <v>113.69</v>
      </c>
      <c r="F342" s="154">
        <v>1</v>
      </c>
      <c r="G342" s="262">
        <f>ROUND(E342*F342,2)</f>
        <v>113.69</v>
      </c>
      <c r="H342" s="220">
        <f>ROUND(G342*ФОТ!$D$3,2)</f>
        <v>302.87</v>
      </c>
      <c r="I342" s="190">
        <f>ROUND(H342*ФОТ!$E$3,1)</f>
        <v>439.2</v>
      </c>
      <c r="J342" s="190"/>
    </row>
    <row r="343" spans="1:10" x14ac:dyDescent="0.2">
      <c r="A343" s="100"/>
      <c r="B343" s="6"/>
      <c r="C343" s="62"/>
      <c r="D343" s="153"/>
      <c r="E343" s="62"/>
      <c r="F343" s="154"/>
      <c r="G343" s="42"/>
      <c r="H343" s="341"/>
      <c r="I343" s="225"/>
      <c r="J343" s="224"/>
    </row>
    <row r="344" spans="1:10" ht="18" customHeight="1" x14ac:dyDescent="0.2">
      <c r="A344" s="100" t="s">
        <v>1913</v>
      </c>
      <c r="B344" s="6" t="s">
        <v>1914</v>
      </c>
      <c r="C344" s="62"/>
      <c r="D344" s="153"/>
      <c r="E344" s="62"/>
      <c r="F344" s="154"/>
      <c r="G344" s="42"/>
      <c r="H344" s="341"/>
      <c r="I344" s="225"/>
      <c r="J344" s="224"/>
    </row>
    <row r="345" spans="1:10" ht="13.5" customHeight="1" x14ac:dyDescent="0.2">
      <c r="A345" s="100"/>
      <c r="B345" s="6" t="s">
        <v>1901</v>
      </c>
      <c r="C345" s="62" t="s">
        <v>3203</v>
      </c>
      <c r="D345" s="294" t="s">
        <v>2525</v>
      </c>
      <c r="E345" s="265">
        <f>VLOOKUP(D345,ФОТ!$B$3:$C$105,2,FALSE)</f>
        <v>131.12</v>
      </c>
      <c r="F345" s="154">
        <v>5.0999999999999996</v>
      </c>
      <c r="G345" s="262">
        <f>ROUND(E345*F345,2)</f>
        <v>668.71</v>
      </c>
      <c r="H345" s="220">
        <f>ROUND(G345*ФОТ!$D$3,2)</f>
        <v>1781.44</v>
      </c>
      <c r="I345" s="190">
        <f>ROUND(H345*ФОТ!$E$3,1)</f>
        <v>2583.1</v>
      </c>
      <c r="J345" s="202"/>
    </row>
    <row r="346" spans="1:10" ht="13.5" customHeight="1" x14ac:dyDescent="0.2">
      <c r="A346" s="100"/>
      <c r="B346" s="336" t="s">
        <v>576</v>
      </c>
      <c r="C346" s="62" t="s">
        <v>2219</v>
      </c>
      <c r="D346" s="294" t="s">
        <v>2525</v>
      </c>
      <c r="E346" s="265">
        <f>VLOOKUP(D346,ФОТ!$B$3:$C$105,2,FALSE)</f>
        <v>131.12</v>
      </c>
      <c r="F346" s="154">
        <v>5.9</v>
      </c>
      <c r="G346" s="262">
        <f>ROUND(E346*F346,2)</f>
        <v>773.61</v>
      </c>
      <c r="H346" s="220">
        <f>ROUND(G346*ФОТ!$D$3,2)</f>
        <v>2060.9</v>
      </c>
      <c r="I346" s="190">
        <f>ROUND(H346*ФОТ!$E$3,1)</f>
        <v>2988.3</v>
      </c>
      <c r="J346" s="202"/>
    </row>
    <row r="347" spans="1:10" ht="13.5" customHeight="1" x14ac:dyDescent="0.2">
      <c r="A347" s="100"/>
      <c r="B347" s="336" t="s">
        <v>604</v>
      </c>
      <c r="C347" s="62" t="s">
        <v>2219</v>
      </c>
      <c r="D347" s="294" t="s">
        <v>2525</v>
      </c>
      <c r="E347" s="265">
        <f>VLOOKUP(D347,ФОТ!$B$3:$C$105,2,FALSE)</f>
        <v>131.12</v>
      </c>
      <c r="F347" s="154">
        <v>6.7</v>
      </c>
      <c r="G347" s="262">
        <f>ROUND(E347*F347,2)</f>
        <v>878.5</v>
      </c>
      <c r="H347" s="220">
        <f>ROUND(G347*ФОТ!$D$3,2)</f>
        <v>2340.3200000000002</v>
      </c>
      <c r="I347" s="190">
        <f>ROUND(H347*ФОТ!$E$3,1)</f>
        <v>3393.5</v>
      </c>
      <c r="J347" s="202"/>
    </row>
    <row r="348" spans="1:10" ht="13.5" customHeight="1" x14ac:dyDescent="0.2">
      <c r="A348" s="100"/>
      <c r="B348" s="336" t="s">
        <v>1217</v>
      </c>
      <c r="C348" s="62" t="s">
        <v>2219</v>
      </c>
      <c r="D348" s="294" t="s">
        <v>2525</v>
      </c>
      <c r="E348" s="265">
        <f>VLOOKUP(D348,ФОТ!$B$3:$C$105,2,FALSE)</f>
        <v>131.12</v>
      </c>
      <c r="F348" s="154">
        <v>7.9</v>
      </c>
      <c r="G348" s="262">
        <f>ROUND(E348*F348,2)</f>
        <v>1035.8499999999999</v>
      </c>
      <c r="H348" s="220">
        <f>ROUND(G348*ФОТ!$D$3,2)</f>
        <v>2759.5</v>
      </c>
      <c r="I348" s="190">
        <f>ROUND(H348*ФОТ!$E$3,1)</f>
        <v>4001.3</v>
      </c>
      <c r="J348" s="202"/>
    </row>
    <row r="349" spans="1:10" ht="13.5" customHeight="1" x14ac:dyDescent="0.2">
      <c r="A349" s="100"/>
      <c r="B349" s="6" t="s">
        <v>1915</v>
      </c>
      <c r="C349" s="62" t="s">
        <v>2219</v>
      </c>
      <c r="D349" s="294" t="s">
        <v>2525</v>
      </c>
      <c r="E349" s="265">
        <f>VLOOKUP(D349,ФОТ!$B$3:$C$105,2,FALSE)</f>
        <v>131.12</v>
      </c>
      <c r="F349" s="154">
        <v>9.5</v>
      </c>
      <c r="G349" s="262">
        <f>ROUND(E349*F349,2)</f>
        <v>1245.6400000000001</v>
      </c>
      <c r="H349" s="220">
        <f>ROUND(G349*ФОТ!$D$3,2)</f>
        <v>3318.38</v>
      </c>
      <c r="I349" s="190">
        <f>ROUND(H349*ФОТ!$E$3,1)</f>
        <v>4811.7</v>
      </c>
      <c r="J349" s="202"/>
    </row>
    <row r="350" spans="1:10" ht="13.5" customHeight="1" x14ac:dyDescent="0.2">
      <c r="A350" s="100"/>
      <c r="B350" s="6" t="s">
        <v>1916</v>
      </c>
      <c r="C350" s="62"/>
      <c r="D350" s="153"/>
      <c r="E350" s="62"/>
      <c r="F350" s="154"/>
      <c r="G350" s="42"/>
      <c r="H350" s="56"/>
      <c r="I350" s="225"/>
      <c r="J350" s="224"/>
    </row>
    <row r="351" spans="1:10" ht="13.5" customHeight="1" x14ac:dyDescent="0.2">
      <c r="A351" s="100"/>
      <c r="B351" s="332" t="s">
        <v>1221</v>
      </c>
      <c r="C351" s="62"/>
      <c r="D351" s="153"/>
      <c r="E351" s="62"/>
      <c r="F351" s="154"/>
      <c r="G351" s="42"/>
      <c r="H351" s="56"/>
      <c r="I351" s="225"/>
      <c r="J351" s="224"/>
    </row>
    <row r="352" spans="1:10" ht="13.5" customHeight="1" x14ac:dyDescent="0.2">
      <c r="A352" s="100"/>
      <c r="B352" s="6" t="s">
        <v>1917</v>
      </c>
      <c r="C352" s="62"/>
      <c r="D352" s="153"/>
      <c r="E352" s="62"/>
      <c r="F352" s="154"/>
      <c r="G352" s="42"/>
      <c r="H352" s="56"/>
      <c r="I352" s="225"/>
      <c r="J352" s="224"/>
    </row>
    <row r="353" spans="1:10" ht="13.5" customHeight="1" x14ac:dyDescent="0.2">
      <c r="A353" s="100"/>
      <c r="B353" s="6" t="s">
        <v>1918</v>
      </c>
      <c r="C353" s="62"/>
      <c r="D353" s="153"/>
      <c r="E353" s="62"/>
      <c r="F353" s="154"/>
      <c r="G353" s="42"/>
      <c r="H353" s="56"/>
      <c r="I353" s="225"/>
      <c r="J353" s="224"/>
    </row>
    <row r="354" spans="1:10" ht="13.5" customHeight="1" x14ac:dyDescent="0.2">
      <c r="A354" s="100"/>
      <c r="B354" s="6"/>
      <c r="C354" s="62"/>
      <c r="D354" s="153"/>
      <c r="E354" s="62"/>
      <c r="F354" s="154"/>
      <c r="G354" s="42"/>
      <c r="H354" s="56"/>
      <c r="I354" s="225"/>
      <c r="J354" s="224"/>
    </row>
    <row r="355" spans="1:10" ht="13.5" customHeight="1" x14ac:dyDescent="0.2">
      <c r="A355" s="100" t="s">
        <v>1919</v>
      </c>
      <c r="B355" s="6" t="s">
        <v>1920</v>
      </c>
      <c r="C355" s="62"/>
      <c r="D355" s="153"/>
      <c r="E355" s="62"/>
      <c r="F355" s="154"/>
      <c r="G355" s="42"/>
      <c r="H355" s="56"/>
      <c r="I355" s="225"/>
      <c r="J355" s="224"/>
    </row>
    <row r="356" spans="1:10" ht="13.5" customHeight="1" x14ac:dyDescent="0.2">
      <c r="A356" s="100"/>
      <c r="B356" s="335" t="s">
        <v>1246</v>
      </c>
      <c r="C356" s="62" t="s">
        <v>3203</v>
      </c>
      <c r="D356" s="294" t="s">
        <v>2524</v>
      </c>
      <c r="E356" s="265">
        <f>VLOOKUP(D356,ФОТ!$B$3:$C$105,2,FALSE)</f>
        <v>113.69</v>
      </c>
      <c r="F356" s="154">
        <v>5.0999999999999996</v>
      </c>
      <c r="G356" s="262">
        <f>ROUND(E356*F356,2)</f>
        <v>579.82000000000005</v>
      </c>
      <c r="H356" s="220">
        <f>ROUND(G356*ФОТ!$D$3,2)</f>
        <v>1544.64</v>
      </c>
      <c r="I356" s="190">
        <f>ROUND(H356*ФОТ!$E$3,1)</f>
        <v>2239.6999999999998</v>
      </c>
      <c r="J356" s="190">
        <f>ROUND(H356*ФОТ!$F$3,1)</f>
        <v>2008</v>
      </c>
    </row>
    <row r="357" spans="1:10" ht="13.5" customHeight="1" x14ac:dyDescent="0.2">
      <c r="A357" s="100"/>
      <c r="B357" s="347" t="s">
        <v>1921</v>
      </c>
      <c r="C357" s="62" t="s">
        <v>2219</v>
      </c>
      <c r="D357" s="294" t="s">
        <v>2524</v>
      </c>
      <c r="E357" s="265">
        <f>VLOOKUP(D357,ФОТ!$B$3:$C$105,2,FALSE)</f>
        <v>113.69</v>
      </c>
      <c r="F357" s="154">
        <v>5.9</v>
      </c>
      <c r="G357" s="262">
        <f>ROUND(E357*F357,2)</f>
        <v>670.77</v>
      </c>
      <c r="H357" s="220">
        <f>ROUND(G357*ФОТ!$D$3,2)</f>
        <v>1786.93</v>
      </c>
      <c r="I357" s="190">
        <f>ROUND(H357*ФОТ!$E$3,1)</f>
        <v>2591</v>
      </c>
      <c r="J357" s="190">
        <f>ROUND(H357*ФОТ!$F$3,1)</f>
        <v>2323</v>
      </c>
    </row>
    <row r="358" spans="1:10" ht="13.5" customHeight="1" x14ac:dyDescent="0.2">
      <c r="A358" s="100"/>
      <c r="B358" s="347" t="s">
        <v>1922</v>
      </c>
      <c r="C358" s="62" t="s">
        <v>2219</v>
      </c>
      <c r="D358" s="294" t="s">
        <v>2524</v>
      </c>
      <c r="E358" s="265">
        <f>VLOOKUP(D358,ФОТ!$B$3:$C$105,2,FALSE)</f>
        <v>113.69</v>
      </c>
      <c r="F358" s="154">
        <v>6.7</v>
      </c>
      <c r="G358" s="262">
        <f>ROUND(E358*F358,2)</f>
        <v>761.72</v>
      </c>
      <c r="H358" s="220">
        <f>ROUND(G358*ФОТ!$D$3,2)</f>
        <v>2029.22</v>
      </c>
      <c r="I358" s="190">
        <f>ROUND(H358*ФОТ!$E$3,1)</f>
        <v>2942.4</v>
      </c>
      <c r="J358" s="202"/>
    </row>
    <row r="359" spans="1:10" ht="13.5" customHeight="1" x14ac:dyDescent="0.2">
      <c r="A359" s="354"/>
      <c r="B359" s="355"/>
      <c r="C359" s="349"/>
      <c r="D359" s="350"/>
      <c r="E359" s="349"/>
      <c r="F359" s="351"/>
      <c r="G359" s="352"/>
      <c r="H359" s="357"/>
      <c r="I359" s="364"/>
      <c r="J359" s="365"/>
    </row>
    <row r="360" spans="1:10" ht="13.5" customHeight="1" x14ac:dyDescent="0.2">
      <c r="A360" s="100" t="s">
        <v>1923</v>
      </c>
      <c r="B360" s="335" t="s">
        <v>1924</v>
      </c>
      <c r="C360" s="62"/>
      <c r="D360" s="153"/>
      <c r="E360" s="62"/>
      <c r="F360" s="154"/>
      <c r="G360" s="42"/>
      <c r="H360" s="341"/>
      <c r="I360" s="225"/>
      <c r="J360" s="224"/>
    </row>
    <row r="361" spans="1:10" ht="13.5" customHeight="1" x14ac:dyDescent="0.2">
      <c r="A361" s="100"/>
      <c r="B361" s="6" t="s">
        <v>1925</v>
      </c>
      <c r="C361" s="62" t="s">
        <v>277</v>
      </c>
      <c r="D361" s="294" t="s">
        <v>2525</v>
      </c>
      <c r="E361" s="265">
        <f>VLOOKUP(D361,ФОТ!$B$3:$C$105,2,FALSE)</f>
        <v>131.12</v>
      </c>
      <c r="F361" s="154">
        <v>1.44</v>
      </c>
      <c r="G361" s="262">
        <f>ROUND(E361*F361,2)</f>
        <v>188.81</v>
      </c>
      <c r="H361" s="220">
        <f>ROUND(G361*ФОТ!$D$3,2)</f>
        <v>502.99</v>
      </c>
      <c r="I361" s="190">
        <f>ROUND(H361*ФОТ!$E$3,1)</f>
        <v>729.3</v>
      </c>
      <c r="J361" s="190">
        <f>ROUND(H361*ФОТ!$F$3,1)</f>
        <v>653.9</v>
      </c>
    </row>
    <row r="362" spans="1:10" ht="13.5" customHeight="1" x14ac:dyDescent="0.2">
      <c r="A362" s="100"/>
      <c r="B362" s="335" t="s">
        <v>1926</v>
      </c>
      <c r="C362" s="62" t="s">
        <v>2219</v>
      </c>
      <c r="D362" s="294" t="s">
        <v>2525</v>
      </c>
      <c r="E362" s="265">
        <f>VLOOKUP(D362,ФОТ!$B$3:$C$105,2,FALSE)</f>
        <v>131.12</v>
      </c>
      <c r="F362" s="154">
        <v>2.88</v>
      </c>
      <c r="G362" s="262">
        <f>ROUND(E362*F362,2)</f>
        <v>377.63</v>
      </c>
      <c r="H362" s="220">
        <f>ROUND(G362*ФОТ!$D$3,2)</f>
        <v>1006.01</v>
      </c>
      <c r="I362" s="190">
        <f>ROUND(H362*ФОТ!$E$3,1)</f>
        <v>1458.7</v>
      </c>
      <c r="J362" s="190">
        <f>ROUND(H362*ФОТ!$F$3,1)</f>
        <v>1307.8</v>
      </c>
    </row>
    <row r="363" spans="1:10" ht="13.5" customHeight="1" x14ac:dyDescent="0.2">
      <c r="A363" s="100"/>
      <c r="B363" s="335" t="s">
        <v>3660</v>
      </c>
      <c r="C363" s="62" t="s">
        <v>2219</v>
      </c>
      <c r="D363" s="294" t="s">
        <v>2525</v>
      </c>
      <c r="E363" s="265">
        <f>VLOOKUP(D363,ФОТ!$B$3:$C$105,2,FALSE)</f>
        <v>131.12</v>
      </c>
      <c r="F363" s="154">
        <v>4.32</v>
      </c>
      <c r="G363" s="262">
        <f>ROUND(E363*F363,2)</f>
        <v>566.44000000000005</v>
      </c>
      <c r="H363" s="220">
        <f>ROUND(G363*ФОТ!$D$3,2)</f>
        <v>1509</v>
      </c>
      <c r="I363" s="190">
        <f>ROUND(H363*ФОТ!$E$3,1)</f>
        <v>2188.1</v>
      </c>
      <c r="J363" s="202"/>
    </row>
    <row r="364" spans="1:10" ht="13.5" customHeight="1" x14ac:dyDescent="0.2">
      <c r="A364" s="100"/>
      <c r="B364" s="335" t="s">
        <v>1915</v>
      </c>
      <c r="C364" s="62" t="s">
        <v>2219</v>
      </c>
      <c r="D364" s="294" t="s">
        <v>2525</v>
      </c>
      <c r="E364" s="265">
        <f>VLOOKUP(D364,ФОТ!$B$3:$C$105,2,FALSE)</f>
        <v>131.12</v>
      </c>
      <c r="F364" s="154">
        <v>8.64</v>
      </c>
      <c r="G364" s="262">
        <f>ROUND(E364*F364,2)</f>
        <v>1132.8800000000001</v>
      </c>
      <c r="H364" s="220">
        <f>ROUND(G364*ФОТ!$D$3,2)</f>
        <v>3017.99</v>
      </c>
      <c r="I364" s="190">
        <f>ROUND(H364*ФОТ!$E$3,1)</f>
        <v>4376.1000000000004</v>
      </c>
      <c r="J364" s="202"/>
    </row>
    <row r="365" spans="1:10" ht="20.25" customHeight="1" x14ac:dyDescent="0.2">
      <c r="A365" s="100" t="s">
        <v>3661</v>
      </c>
      <c r="B365" s="6" t="s">
        <v>3662</v>
      </c>
      <c r="C365" s="62"/>
      <c r="D365" s="153"/>
      <c r="E365" s="62"/>
      <c r="F365" s="154"/>
      <c r="G365" s="42"/>
      <c r="H365" s="341"/>
      <c r="I365" s="225"/>
      <c r="J365" s="224"/>
    </row>
    <row r="366" spans="1:10" x14ac:dyDescent="0.2">
      <c r="A366" s="100"/>
      <c r="B366" s="335" t="s">
        <v>3663</v>
      </c>
      <c r="C366" s="62" t="s">
        <v>3203</v>
      </c>
      <c r="D366" s="294" t="s">
        <v>2528</v>
      </c>
      <c r="E366" s="265">
        <f>VLOOKUP(D366,ФОТ!$B$3:$C$105,2,FALSE)</f>
        <v>110.09</v>
      </c>
      <c r="F366" s="154">
        <v>0.44</v>
      </c>
      <c r="G366" s="262">
        <f>ROUND(E366*F366,2)</f>
        <v>48.44</v>
      </c>
      <c r="H366" s="220">
        <f>ROUND(G366*ФОТ!$D$3,2)</f>
        <v>129.04</v>
      </c>
      <c r="I366" s="190">
        <f>ROUND(H366*ФОТ!$E$3,1)</f>
        <v>187.1</v>
      </c>
      <c r="J366" s="190">
        <f>ROUND(H366*ФОТ!$F$3,1)</f>
        <v>167.8</v>
      </c>
    </row>
    <row r="367" spans="1:10" x14ac:dyDescent="0.2">
      <c r="A367" s="100"/>
      <c r="B367" s="347" t="s">
        <v>3664</v>
      </c>
      <c r="C367" s="62" t="s">
        <v>2219</v>
      </c>
      <c r="D367" s="294" t="s">
        <v>2528</v>
      </c>
      <c r="E367" s="265">
        <f>VLOOKUP(D367,ФОТ!$B$3:$C$105,2,FALSE)</f>
        <v>110.09</v>
      </c>
      <c r="F367" s="154">
        <v>0.6</v>
      </c>
      <c r="G367" s="262">
        <f>ROUND(E367*F367,2)</f>
        <v>66.05</v>
      </c>
      <c r="H367" s="220">
        <f>ROUND(G367*ФОТ!$D$3,2)</f>
        <v>175.96</v>
      </c>
      <c r="I367" s="190">
        <f>ROUND(H367*ФОТ!$E$3,1)</f>
        <v>255.1</v>
      </c>
      <c r="J367" s="202"/>
    </row>
    <row r="368" spans="1:10" x14ac:dyDescent="0.2">
      <c r="A368" s="100"/>
      <c r="B368" s="335" t="s">
        <v>3743</v>
      </c>
      <c r="C368" s="62" t="s">
        <v>2219</v>
      </c>
      <c r="D368" s="294" t="s">
        <v>2528</v>
      </c>
      <c r="E368" s="265">
        <f>VLOOKUP(D368,ФОТ!$B$3:$C$105,2,FALSE)</f>
        <v>110.09</v>
      </c>
      <c r="F368" s="154">
        <v>0.82</v>
      </c>
      <c r="G368" s="262">
        <f>ROUND(E368*F368,2)</f>
        <v>90.27</v>
      </c>
      <c r="H368" s="220">
        <f>ROUND(G368*ФОТ!$D$3,2)</f>
        <v>240.48</v>
      </c>
      <c r="I368" s="190">
        <f>ROUND(H368*ФОТ!$E$3,1)</f>
        <v>348.7</v>
      </c>
      <c r="J368" s="202"/>
    </row>
    <row r="369" spans="1:10" x14ac:dyDescent="0.2">
      <c r="A369" s="100"/>
      <c r="B369" s="6"/>
      <c r="C369" s="62"/>
      <c r="D369" s="153"/>
      <c r="E369" s="62"/>
      <c r="F369" s="154"/>
      <c r="G369" s="39"/>
      <c r="H369" s="154"/>
      <c r="I369" s="202"/>
      <c r="J369" s="208"/>
    </row>
    <row r="370" spans="1:10" x14ac:dyDescent="0.2">
      <c r="A370" s="100" t="s">
        <v>3744</v>
      </c>
      <c r="B370" s="6" t="s">
        <v>3745</v>
      </c>
      <c r="C370" s="62"/>
      <c r="D370" s="153"/>
      <c r="E370" s="62"/>
      <c r="F370" s="154"/>
      <c r="G370" s="39"/>
      <c r="H370" s="154"/>
      <c r="I370" s="202"/>
      <c r="J370" s="208"/>
    </row>
    <row r="371" spans="1:10" x14ac:dyDescent="0.2">
      <c r="A371" s="100"/>
      <c r="B371" s="335" t="s">
        <v>2990</v>
      </c>
      <c r="C371" s="62"/>
      <c r="D371" s="153"/>
      <c r="E371" s="62"/>
      <c r="F371" s="154"/>
      <c r="G371" s="39"/>
      <c r="H371" s="154"/>
      <c r="I371" s="202"/>
      <c r="J371" s="208"/>
    </row>
    <row r="372" spans="1:10" x14ac:dyDescent="0.2">
      <c r="A372" s="100"/>
      <c r="B372" s="335" t="s">
        <v>2991</v>
      </c>
      <c r="C372" s="62" t="s">
        <v>3203</v>
      </c>
      <c r="D372" s="294" t="s">
        <v>2528</v>
      </c>
      <c r="E372" s="265">
        <f>VLOOKUP(D372,ФОТ!$B$3:$C$105,2,FALSE)</f>
        <v>110.09</v>
      </c>
      <c r="F372" s="154">
        <v>0.88</v>
      </c>
      <c r="G372" s="262">
        <f>ROUND(E372*F372,2)</f>
        <v>96.88</v>
      </c>
      <c r="H372" s="220">
        <f>ROUND(G372*ФОТ!$D$3,2)</f>
        <v>258.08999999999997</v>
      </c>
      <c r="I372" s="190">
        <f>ROUND(H372*ФОТ!$E$3,1)</f>
        <v>374.2</v>
      </c>
      <c r="J372" s="190">
        <f>ROUND(H372*ФОТ!$F$3,1)</f>
        <v>335.5</v>
      </c>
    </row>
    <row r="373" spans="1:10" x14ac:dyDescent="0.2">
      <c r="A373" s="100"/>
      <c r="B373" s="336" t="s">
        <v>2992</v>
      </c>
      <c r="C373" s="62" t="s">
        <v>2219</v>
      </c>
      <c r="D373" s="294" t="s">
        <v>2528</v>
      </c>
      <c r="E373" s="265">
        <f>VLOOKUP(D373,ФОТ!$B$3:$C$105,2,FALSE)</f>
        <v>110.09</v>
      </c>
      <c r="F373" s="154">
        <v>1.2</v>
      </c>
      <c r="G373" s="262">
        <f>ROUND(E373*F373,2)</f>
        <v>132.11000000000001</v>
      </c>
      <c r="H373" s="220">
        <f>ROUND(G373*ФОТ!$D$3,2)</f>
        <v>351.94</v>
      </c>
      <c r="I373" s="190">
        <f>ROUND(H373*ФОТ!$E$3,1)</f>
        <v>510.3</v>
      </c>
      <c r="J373" s="208"/>
    </row>
    <row r="374" spans="1:10" x14ac:dyDescent="0.2">
      <c r="A374" s="100"/>
      <c r="B374" s="6" t="s">
        <v>2993</v>
      </c>
      <c r="C374" s="62" t="s">
        <v>2219</v>
      </c>
      <c r="D374" s="294" t="s">
        <v>2528</v>
      </c>
      <c r="E374" s="265">
        <f>VLOOKUP(D374,ФОТ!$B$3:$C$105,2,FALSE)</f>
        <v>110.09</v>
      </c>
      <c r="F374" s="154">
        <v>1.64</v>
      </c>
      <c r="G374" s="262">
        <f>ROUND(E374*F374,2)</f>
        <v>180.55</v>
      </c>
      <c r="H374" s="220">
        <f>ROUND(G374*ФОТ!$D$3,2)</f>
        <v>480.99</v>
      </c>
      <c r="I374" s="190">
        <f>ROUND(H374*ФОТ!$E$3,1)</f>
        <v>697.4</v>
      </c>
      <c r="J374" s="208"/>
    </row>
    <row r="375" spans="1:10" x14ac:dyDescent="0.2">
      <c r="A375" s="100"/>
      <c r="B375" s="6"/>
      <c r="C375" s="62"/>
      <c r="D375" s="153"/>
      <c r="E375" s="62"/>
      <c r="F375" s="154"/>
      <c r="G375" s="39"/>
      <c r="H375" s="154"/>
      <c r="I375" s="202"/>
      <c r="J375" s="208"/>
    </row>
    <row r="376" spans="1:10" x14ac:dyDescent="0.2">
      <c r="A376" s="100" t="s">
        <v>2994</v>
      </c>
      <c r="B376" s="6" t="s">
        <v>2995</v>
      </c>
      <c r="C376" s="62"/>
      <c r="D376" s="153"/>
      <c r="E376" s="62"/>
      <c r="F376" s="154"/>
      <c r="G376" s="39"/>
      <c r="H376" s="154"/>
      <c r="I376" s="202"/>
      <c r="J376" s="208"/>
    </row>
    <row r="377" spans="1:10" x14ac:dyDescent="0.2">
      <c r="A377" s="100"/>
      <c r="B377" s="335" t="s">
        <v>2996</v>
      </c>
      <c r="C377" s="62" t="s">
        <v>3203</v>
      </c>
      <c r="D377" s="294" t="s">
        <v>2528</v>
      </c>
      <c r="E377" s="265">
        <f>VLOOKUP(D377,ФОТ!$B$3:$C$105,2,FALSE)</f>
        <v>110.09</v>
      </c>
      <c r="F377" s="154">
        <v>1.1000000000000001</v>
      </c>
      <c r="G377" s="262">
        <f>ROUND(E377*F377,2)</f>
        <v>121.1</v>
      </c>
      <c r="H377" s="220">
        <f>ROUND(G377*ФОТ!$D$3,2)</f>
        <v>322.61</v>
      </c>
      <c r="I377" s="190">
        <f>ROUND(H377*ФОТ!$E$3,1)</f>
        <v>467.8</v>
      </c>
      <c r="J377" s="190">
        <f>ROUND(H377*ФОТ!$F$3,1)</f>
        <v>419.4</v>
      </c>
    </row>
    <row r="378" spans="1:10" x14ac:dyDescent="0.2">
      <c r="A378" s="100"/>
      <c r="B378" s="336" t="s">
        <v>2997</v>
      </c>
      <c r="C378" s="62" t="s">
        <v>2219</v>
      </c>
      <c r="D378" s="294" t="s">
        <v>2528</v>
      </c>
      <c r="E378" s="265">
        <f>VLOOKUP(D378,ФОТ!$B$3:$C$105,2,FALSE)</f>
        <v>110.09</v>
      </c>
      <c r="F378" s="154">
        <v>1.5</v>
      </c>
      <c r="G378" s="262">
        <f>ROUND(E378*F378,2)</f>
        <v>165.14</v>
      </c>
      <c r="H378" s="220">
        <f>ROUND(G378*ФОТ!$D$3,2)</f>
        <v>439.93</v>
      </c>
      <c r="I378" s="190">
        <f>ROUND(H378*ФОТ!$E$3,1)</f>
        <v>637.9</v>
      </c>
      <c r="J378" s="208"/>
    </row>
    <row r="379" spans="1:10" x14ac:dyDescent="0.2">
      <c r="A379" s="100"/>
      <c r="B379" s="6" t="s">
        <v>2998</v>
      </c>
      <c r="C379" s="62" t="s">
        <v>2219</v>
      </c>
      <c r="D379" s="294" t="s">
        <v>2528</v>
      </c>
      <c r="E379" s="265">
        <f>VLOOKUP(D379,ФОТ!$B$3:$C$105,2,FALSE)</f>
        <v>110.09</v>
      </c>
      <c r="F379" s="154">
        <v>2.0499999999999998</v>
      </c>
      <c r="G379" s="262">
        <f>ROUND(E379*F379,2)</f>
        <v>225.68</v>
      </c>
      <c r="H379" s="220">
        <f>ROUND(G379*ФОТ!$D$3,2)</f>
        <v>601.21</v>
      </c>
      <c r="I379" s="190">
        <f>ROUND(H379*ФОТ!$E$3,1)</f>
        <v>871.8</v>
      </c>
      <c r="J379" s="208"/>
    </row>
    <row r="380" spans="1:10" ht="9.75" customHeight="1" x14ac:dyDescent="0.2">
      <c r="A380" s="100"/>
      <c r="B380" s="6"/>
      <c r="C380" s="62"/>
      <c r="D380" s="153"/>
      <c r="E380" s="62"/>
      <c r="F380" s="154"/>
      <c r="G380" s="42"/>
      <c r="H380" s="56"/>
      <c r="I380" s="225"/>
      <c r="J380" s="224"/>
    </row>
    <row r="381" spans="1:10" x14ac:dyDescent="0.2">
      <c r="A381" s="100" t="s">
        <v>2999</v>
      </c>
      <c r="B381" s="6" t="s">
        <v>2502</v>
      </c>
      <c r="C381" s="62"/>
      <c r="D381" s="153"/>
      <c r="E381" s="62"/>
      <c r="F381" s="154"/>
      <c r="G381" s="42"/>
      <c r="H381" s="56"/>
      <c r="I381" s="225"/>
      <c r="J381" s="224"/>
    </row>
    <row r="382" spans="1:10" x14ac:dyDescent="0.2">
      <c r="A382" s="100"/>
      <c r="B382" s="6" t="s">
        <v>2503</v>
      </c>
      <c r="C382" s="62" t="s">
        <v>1228</v>
      </c>
      <c r="D382" s="294" t="s">
        <v>2528</v>
      </c>
      <c r="E382" s="265">
        <f>VLOOKUP(D382,ФОТ!$B$3:$C$105,2,FALSE)</f>
        <v>110.09</v>
      </c>
      <c r="F382" s="154">
        <v>0.61</v>
      </c>
      <c r="G382" s="262">
        <f>ROUND(E382*F382,2)</f>
        <v>67.150000000000006</v>
      </c>
      <c r="H382" s="220">
        <f>ROUND(G382*ФОТ!$D$3,2)</f>
        <v>178.89</v>
      </c>
      <c r="I382" s="190">
        <f>ROUND(H382*ФОТ!$E$3,1)</f>
        <v>259.39999999999998</v>
      </c>
      <c r="J382" s="190">
        <f>ROUND(H382*ФОТ!$F$3,1)</f>
        <v>232.6</v>
      </c>
    </row>
    <row r="383" spans="1:10" x14ac:dyDescent="0.2">
      <c r="A383" s="100"/>
      <c r="B383" s="336" t="s">
        <v>2504</v>
      </c>
      <c r="C383" s="62" t="s">
        <v>2219</v>
      </c>
      <c r="D383" s="294" t="s">
        <v>2528</v>
      </c>
      <c r="E383" s="265">
        <f>VLOOKUP(D383,ФОТ!$B$3:$C$105,2,FALSE)</f>
        <v>110.09</v>
      </c>
      <c r="F383" s="154">
        <v>1.22</v>
      </c>
      <c r="G383" s="262">
        <f>ROUND(E383*F383,2)</f>
        <v>134.31</v>
      </c>
      <c r="H383" s="220">
        <f>ROUND(G383*ФОТ!$D$3,2)</f>
        <v>357.8</v>
      </c>
      <c r="I383" s="190">
        <f>ROUND(H383*ФОТ!$E$3,1)</f>
        <v>518.79999999999995</v>
      </c>
      <c r="J383" s="202"/>
    </row>
    <row r="384" spans="1:10" x14ac:dyDescent="0.2">
      <c r="A384" s="100"/>
      <c r="B384" s="6" t="s">
        <v>1915</v>
      </c>
      <c r="C384" s="62" t="s">
        <v>2219</v>
      </c>
      <c r="D384" s="294" t="s">
        <v>2528</v>
      </c>
      <c r="E384" s="265">
        <f>VLOOKUP(D384,ФОТ!$B$3:$C$105,2,FALSE)</f>
        <v>110.09</v>
      </c>
      <c r="F384" s="154">
        <v>1.84</v>
      </c>
      <c r="G384" s="262">
        <f>ROUND(E384*F384,2)</f>
        <v>202.57</v>
      </c>
      <c r="H384" s="220">
        <f>ROUND(G384*ФОТ!$D$3,2)</f>
        <v>539.65</v>
      </c>
      <c r="I384" s="190">
        <f>ROUND(H384*ФОТ!$E$3,1)</f>
        <v>782.5</v>
      </c>
      <c r="J384" s="202"/>
    </row>
    <row r="385" spans="1:10" x14ac:dyDescent="0.2">
      <c r="A385" s="100"/>
      <c r="B385" s="6"/>
      <c r="C385" s="62"/>
      <c r="D385" s="153"/>
      <c r="E385" s="62"/>
      <c r="F385" s="154"/>
      <c r="G385" s="42"/>
      <c r="H385" s="56"/>
      <c r="I385" s="225"/>
      <c r="J385" s="224"/>
    </row>
    <row r="386" spans="1:10" ht="14.25" x14ac:dyDescent="0.2">
      <c r="A386" s="100" t="s">
        <v>2505</v>
      </c>
      <c r="B386" s="6" t="s">
        <v>2506</v>
      </c>
      <c r="C386" s="62" t="s">
        <v>2507</v>
      </c>
      <c r="D386" s="294" t="s">
        <v>2528</v>
      </c>
      <c r="E386" s="265">
        <f>VLOOKUP(D386,ФОТ!$B$3:$C$105,2,FALSE)</f>
        <v>110.09</v>
      </c>
      <c r="F386" s="154">
        <v>0.33</v>
      </c>
      <c r="G386" s="262">
        <f>ROUND(E386*F386,2)</f>
        <v>36.33</v>
      </c>
      <c r="H386" s="220">
        <f>ROUND(G386*ФОТ!$D$3,2)</f>
        <v>96.78</v>
      </c>
      <c r="I386" s="190">
        <f>ROUND(H386*ФОТ!$E$3,1)</f>
        <v>140.30000000000001</v>
      </c>
      <c r="J386" s="190">
        <f>ROUND(H386*ФОТ!$F$3,1)</f>
        <v>125.8</v>
      </c>
    </row>
    <row r="387" spans="1:10" x14ac:dyDescent="0.2">
      <c r="A387" s="100"/>
      <c r="B387" s="6" t="s">
        <v>2508</v>
      </c>
      <c r="C387" s="62" t="s">
        <v>2224</v>
      </c>
      <c r="D387" s="153"/>
      <c r="E387" s="62"/>
      <c r="F387" s="154"/>
      <c r="G387" s="39"/>
      <c r="H387" s="154"/>
      <c r="I387" s="202"/>
      <c r="J387" s="202"/>
    </row>
    <row r="388" spans="1:10" x14ac:dyDescent="0.2">
      <c r="A388" s="100"/>
      <c r="B388" s="40" t="s">
        <v>2509</v>
      </c>
      <c r="C388" s="62"/>
      <c r="D388" s="153"/>
      <c r="E388" s="62"/>
      <c r="F388" s="154"/>
      <c r="G388" s="42"/>
      <c r="H388" s="341"/>
      <c r="I388" s="225"/>
      <c r="J388" s="224"/>
    </row>
    <row r="389" spans="1:10" x14ac:dyDescent="0.2">
      <c r="A389" s="100"/>
      <c r="B389" s="6" t="s">
        <v>2510</v>
      </c>
      <c r="C389" s="62"/>
      <c r="D389" s="153"/>
      <c r="E389" s="62"/>
      <c r="F389" s="154"/>
      <c r="G389" s="42"/>
      <c r="H389" s="56"/>
      <c r="I389" s="225"/>
      <c r="J389" s="224"/>
    </row>
    <row r="390" spans="1:10" x14ac:dyDescent="0.2">
      <c r="A390" s="100"/>
      <c r="B390" s="6"/>
      <c r="C390" s="62"/>
      <c r="D390" s="153"/>
      <c r="E390" s="62"/>
      <c r="F390" s="154"/>
      <c r="G390" s="42"/>
      <c r="H390" s="56"/>
      <c r="I390" s="225"/>
      <c r="J390" s="224"/>
    </row>
    <row r="391" spans="1:10" x14ac:dyDescent="0.2">
      <c r="A391" s="100" t="s">
        <v>2511</v>
      </c>
      <c r="B391" s="6" t="s">
        <v>2512</v>
      </c>
      <c r="C391" s="62" t="s">
        <v>2513</v>
      </c>
      <c r="D391" s="294" t="s">
        <v>2528</v>
      </c>
      <c r="E391" s="265">
        <f>VLOOKUP(D391,ФОТ!$B$3:$C$105,2,FALSE)</f>
        <v>110.09</v>
      </c>
      <c r="F391" s="154">
        <v>0.52</v>
      </c>
      <c r="G391" s="262">
        <f>ROUND(E391*F391,2)</f>
        <v>57.25</v>
      </c>
      <c r="H391" s="220">
        <f>ROUND(G391*ФОТ!$D$3,2)</f>
        <v>152.51</v>
      </c>
      <c r="I391" s="190">
        <f>ROUND(H391*ФОТ!$E$3,1)</f>
        <v>221.1</v>
      </c>
      <c r="J391" s="202"/>
    </row>
    <row r="392" spans="1:10" x14ac:dyDescent="0.2">
      <c r="A392" s="100"/>
      <c r="B392" s="6"/>
      <c r="C392" s="62"/>
      <c r="D392" s="153"/>
      <c r="E392" s="62"/>
      <c r="F392" s="154"/>
      <c r="G392" s="42"/>
      <c r="H392" s="56"/>
      <c r="I392" s="225"/>
      <c r="J392" s="224"/>
    </row>
    <row r="393" spans="1:10" x14ac:dyDescent="0.2">
      <c r="A393" s="100" t="s">
        <v>2514</v>
      </c>
      <c r="B393" s="6" t="s">
        <v>2515</v>
      </c>
      <c r="C393" s="62" t="s">
        <v>2219</v>
      </c>
      <c r="D393" s="294" t="s">
        <v>2528</v>
      </c>
      <c r="E393" s="265">
        <f>VLOOKUP(D393,ФОТ!$B$3:$C$105,2,FALSE)</f>
        <v>110.09</v>
      </c>
      <c r="F393" s="154">
        <v>0.69</v>
      </c>
      <c r="G393" s="262">
        <f>ROUND(E393*F393,2)</f>
        <v>75.959999999999994</v>
      </c>
      <c r="H393" s="220">
        <f>ROUND(G393*ФОТ!$D$3,2)</f>
        <v>202.36</v>
      </c>
      <c r="I393" s="190">
        <f>ROUND(H393*ФОТ!$E$3,1)</f>
        <v>293.39999999999998</v>
      </c>
      <c r="J393" s="202"/>
    </row>
    <row r="394" spans="1:10" x14ac:dyDescent="0.2">
      <c r="A394" s="100"/>
      <c r="B394" s="6"/>
      <c r="C394" s="62"/>
      <c r="D394" s="153"/>
      <c r="E394" s="62"/>
      <c r="F394" s="154"/>
      <c r="G394" s="42"/>
      <c r="H394" s="56"/>
      <c r="I394" s="225"/>
      <c r="J394" s="224"/>
    </row>
    <row r="395" spans="1:10" x14ac:dyDescent="0.2">
      <c r="A395" s="100" t="s">
        <v>2516</v>
      </c>
      <c r="B395" s="6" t="s">
        <v>3037</v>
      </c>
      <c r="C395" s="62" t="s">
        <v>3038</v>
      </c>
      <c r="D395" s="344" t="s">
        <v>2529</v>
      </c>
      <c r="E395" s="265">
        <f>VLOOKUP(D395,ФОТ!$B$3:$C$105,2,FALSE)</f>
        <v>146.24</v>
      </c>
      <c r="F395" s="154">
        <v>1.44</v>
      </c>
      <c r="G395" s="262">
        <f t="shared" ref="G395:G409" si="7">ROUND(E395*F395,2)</f>
        <v>210.59</v>
      </c>
      <c r="H395" s="220">
        <f>ROUND(G395*ФОТ!$D$3,2)</f>
        <v>561.01</v>
      </c>
      <c r="I395" s="190">
        <f>ROUND(H395*ФОТ!$E$3,1)</f>
        <v>813.5</v>
      </c>
      <c r="J395" s="202"/>
    </row>
    <row r="396" spans="1:10" x14ac:dyDescent="0.2">
      <c r="A396" s="100"/>
      <c r="B396" s="6" t="s">
        <v>3039</v>
      </c>
      <c r="C396" s="62"/>
      <c r="D396" s="294" t="s">
        <v>2524</v>
      </c>
      <c r="E396" s="265">
        <f>VLOOKUP(D396,ФОТ!$B$3:$C$105,2,FALSE)</f>
        <v>113.69</v>
      </c>
      <c r="F396" s="154">
        <v>2.86</v>
      </c>
      <c r="G396" s="262">
        <f t="shared" si="7"/>
        <v>325.14999999999998</v>
      </c>
      <c r="H396" s="220">
        <f>ROUND(G396*ФОТ!$D$3,2)</f>
        <v>866.2</v>
      </c>
      <c r="I396" s="190">
        <f>ROUND(H396*ФОТ!$E$3,1)</f>
        <v>1256</v>
      </c>
      <c r="J396" s="202"/>
    </row>
    <row r="397" spans="1:10" ht="15" x14ac:dyDescent="0.25">
      <c r="A397" s="100"/>
      <c r="B397" s="6"/>
      <c r="C397" s="62"/>
      <c r="D397" s="53"/>
      <c r="E397" s="265"/>
      <c r="F397" s="154"/>
      <c r="G397" s="262"/>
      <c r="H397" s="220"/>
      <c r="I397" s="242">
        <f>I395+I396</f>
        <v>2069.5</v>
      </c>
      <c r="J397" s="242">
        <f>J395+J396</f>
        <v>0</v>
      </c>
    </row>
    <row r="398" spans="1:10" ht="21" customHeight="1" x14ac:dyDescent="0.2">
      <c r="A398" s="100" t="s">
        <v>3040</v>
      </c>
      <c r="B398" s="6" t="s">
        <v>3041</v>
      </c>
      <c r="C398" s="62" t="s">
        <v>2219</v>
      </c>
      <c r="D398" s="344" t="s">
        <v>2529</v>
      </c>
      <c r="E398" s="265">
        <f>VLOOKUP(D398,ФОТ!$B$3:$C$105,2,FALSE)</f>
        <v>146.24</v>
      </c>
      <c r="F398" s="154">
        <v>0.9</v>
      </c>
      <c r="G398" s="262">
        <f t="shared" si="7"/>
        <v>131.62</v>
      </c>
      <c r="H398" s="220">
        <f>ROUND(G398*ФОТ!$D$3,2)</f>
        <v>350.64</v>
      </c>
      <c r="I398" s="190">
        <f>ROUND(H398*ФОТ!$E$3,1)</f>
        <v>508.4</v>
      </c>
      <c r="J398" s="202"/>
    </row>
    <row r="399" spans="1:10" x14ac:dyDescent="0.2">
      <c r="A399" s="100"/>
      <c r="B399" s="6"/>
      <c r="C399" s="62"/>
      <c r="D399" s="294" t="s">
        <v>2524</v>
      </c>
      <c r="E399" s="265">
        <f>VLOOKUP(D399,ФОТ!$B$3:$C$105,2,FALSE)</f>
        <v>113.69</v>
      </c>
      <c r="F399" s="154">
        <v>1.9</v>
      </c>
      <c r="G399" s="262">
        <f t="shared" si="7"/>
        <v>216.01</v>
      </c>
      <c r="H399" s="220">
        <f>ROUND(G399*ФОТ!$D$3,2)</f>
        <v>575.45000000000005</v>
      </c>
      <c r="I399" s="190">
        <f>ROUND(H399*ФОТ!$E$3,1)</f>
        <v>834.4</v>
      </c>
      <c r="J399" s="202"/>
    </row>
    <row r="400" spans="1:10" ht="15" x14ac:dyDescent="0.25">
      <c r="A400" s="100"/>
      <c r="B400" s="6"/>
      <c r="C400" s="62"/>
      <c r="D400" s="53"/>
      <c r="E400" s="265"/>
      <c r="F400" s="154"/>
      <c r="G400" s="262"/>
      <c r="H400" s="220"/>
      <c r="I400" s="242">
        <f>I398+I399</f>
        <v>1342.8</v>
      </c>
      <c r="J400" s="242">
        <f>J398+J399</f>
        <v>0</v>
      </c>
    </row>
    <row r="401" spans="1:10" ht="21" customHeight="1" x14ac:dyDescent="0.2">
      <c r="A401" s="358" t="s">
        <v>3042</v>
      </c>
      <c r="B401" s="337" t="s">
        <v>3043</v>
      </c>
      <c r="C401" s="62" t="s">
        <v>2219</v>
      </c>
      <c r="D401" s="344" t="s">
        <v>2529</v>
      </c>
      <c r="E401" s="265">
        <f>VLOOKUP(D401,ФОТ!$B$3:$C$105,2,FALSE)</f>
        <v>146.24</v>
      </c>
      <c r="F401" s="154">
        <v>1.73</v>
      </c>
      <c r="G401" s="262">
        <f t="shared" si="7"/>
        <v>253</v>
      </c>
      <c r="H401" s="220">
        <f>ROUND(G401*ФОТ!$D$3,2)</f>
        <v>673.99</v>
      </c>
      <c r="I401" s="190">
        <f>ROUND(H401*ФОТ!$E$3,1)</f>
        <v>977.3</v>
      </c>
      <c r="J401" s="202"/>
    </row>
    <row r="402" spans="1:10" x14ac:dyDescent="0.2">
      <c r="A402" s="100"/>
      <c r="B402" s="6" t="s">
        <v>3039</v>
      </c>
      <c r="C402" s="62"/>
      <c r="D402" s="294" t="s">
        <v>2524</v>
      </c>
      <c r="E402" s="265">
        <f>VLOOKUP(D402,ФОТ!$B$3:$C$105,2,FALSE)</f>
        <v>113.69</v>
      </c>
      <c r="F402" s="154">
        <v>1.8</v>
      </c>
      <c r="G402" s="262">
        <f t="shared" si="7"/>
        <v>204.64</v>
      </c>
      <c r="H402" s="220">
        <f>ROUND(G402*ФОТ!$D$3,2)</f>
        <v>545.16</v>
      </c>
      <c r="I402" s="190">
        <f>ROUND(H402*ФОТ!$E$3,1)</f>
        <v>790.5</v>
      </c>
      <c r="J402" s="224"/>
    </row>
    <row r="403" spans="1:10" x14ac:dyDescent="0.2">
      <c r="A403" s="100"/>
      <c r="B403" s="6"/>
      <c r="C403" s="62"/>
      <c r="D403" s="294" t="s">
        <v>2525</v>
      </c>
      <c r="E403" s="265">
        <f>VLOOKUP(D403,ФОТ!$B$3:$C$105,2,FALSE)</f>
        <v>131.12</v>
      </c>
      <c r="F403" s="154">
        <v>1.8</v>
      </c>
      <c r="G403" s="262">
        <f t="shared" si="7"/>
        <v>236.02</v>
      </c>
      <c r="H403" s="220">
        <f>ROUND(G403*ФОТ!$D$3,2)</f>
        <v>628.76</v>
      </c>
      <c r="I403" s="190">
        <f>ROUND(H403*ФОТ!$E$3,1)</f>
        <v>911.7</v>
      </c>
      <c r="J403" s="224"/>
    </row>
    <row r="404" spans="1:10" ht="15" x14ac:dyDescent="0.25">
      <c r="A404" s="100"/>
      <c r="B404" s="6"/>
      <c r="C404" s="62"/>
      <c r="D404" s="53"/>
      <c r="E404" s="265"/>
      <c r="F404" s="154"/>
      <c r="G404" s="262"/>
      <c r="H404" s="220"/>
      <c r="I404" s="242">
        <f>I401+I402+I403</f>
        <v>2679.5</v>
      </c>
      <c r="J404" s="242">
        <f>J401+J402+J403</f>
        <v>0</v>
      </c>
    </row>
    <row r="405" spans="1:10" ht="27" customHeight="1" x14ac:dyDescent="0.2">
      <c r="A405" s="100" t="s">
        <v>3044</v>
      </c>
      <c r="B405" s="6" t="s">
        <v>3041</v>
      </c>
      <c r="C405" s="62" t="s">
        <v>2219</v>
      </c>
      <c r="D405" s="344" t="s">
        <v>2529</v>
      </c>
      <c r="E405" s="265">
        <f>VLOOKUP(D405,ФОТ!$B$3:$C$105,2,FALSE)</f>
        <v>146.24</v>
      </c>
      <c r="F405" s="154">
        <v>1</v>
      </c>
      <c r="G405" s="262">
        <f t="shared" si="7"/>
        <v>146.24</v>
      </c>
      <c r="H405" s="220">
        <f>ROUND(G405*ФОТ!$D$3,2)</f>
        <v>389.58</v>
      </c>
      <c r="I405" s="190">
        <f>ROUND(H405*ФОТ!$E$3,1)</f>
        <v>564.9</v>
      </c>
      <c r="J405" s="202"/>
    </row>
    <row r="406" spans="1:10" x14ac:dyDescent="0.2">
      <c r="A406" s="100"/>
      <c r="B406" s="6"/>
      <c r="C406" s="62"/>
      <c r="D406" s="294" t="s">
        <v>2524</v>
      </c>
      <c r="E406" s="265">
        <f>VLOOKUP(D406,ФОТ!$B$3:$C$105,2,FALSE)</f>
        <v>113.69</v>
      </c>
      <c r="F406" s="154">
        <v>1.1000000000000001</v>
      </c>
      <c r="G406" s="262">
        <f t="shared" si="7"/>
        <v>125.06</v>
      </c>
      <c r="H406" s="220">
        <f>ROUND(G406*ФОТ!$D$3,2)</f>
        <v>333.16</v>
      </c>
      <c r="I406" s="190">
        <f>ROUND(H406*ФОТ!$E$3,1)</f>
        <v>483.1</v>
      </c>
      <c r="J406" s="224"/>
    </row>
    <row r="407" spans="1:10" x14ac:dyDescent="0.2">
      <c r="A407" s="100"/>
      <c r="B407" s="6"/>
      <c r="C407" s="62"/>
      <c r="D407" s="294" t="s">
        <v>2525</v>
      </c>
      <c r="E407" s="265">
        <f>VLOOKUP(D407,ФОТ!$B$3:$C$105,2,FALSE)</f>
        <v>131.12</v>
      </c>
      <c r="F407" s="154">
        <v>1.1000000000000001</v>
      </c>
      <c r="G407" s="262">
        <f t="shared" si="7"/>
        <v>144.22999999999999</v>
      </c>
      <c r="H407" s="220">
        <f>ROUND(G407*ФОТ!$D$3,2)</f>
        <v>384.23</v>
      </c>
      <c r="I407" s="190">
        <f>ROUND(H407*ФОТ!$E$3,1)</f>
        <v>557.1</v>
      </c>
      <c r="J407" s="224"/>
    </row>
    <row r="408" spans="1:10" ht="15" x14ac:dyDescent="0.25">
      <c r="A408" s="100"/>
      <c r="B408" s="6"/>
      <c r="C408" s="62"/>
      <c r="D408" s="294"/>
      <c r="E408" s="265"/>
      <c r="F408" s="154"/>
      <c r="G408" s="262"/>
      <c r="H408" s="220"/>
      <c r="I408" s="242">
        <f>I405+I406+I407</f>
        <v>1605.1</v>
      </c>
      <c r="J408" s="366"/>
    </row>
    <row r="409" spans="1:10" ht="28.5" customHeight="1" x14ac:dyDescent="0.2">
      <c r="A409" s="100" t="s">
        <v>3132</v>
      </c>
      <c r="B409" s="335" t="s">
        <v>3133</v>
      </c>
      <c r="C409" s="62" t="s">
        <v>2219</v>
      </c>
      <c r="D409" s="294" t="s">
        <v>2528</v>
      </c>
      <c r="E409" s="265">
        <f>VLOOKUP(D409,ФОТ!$B$3:$C$105,2,FALSE)</f>
        <v>110.09</v>
      </c>
      <c r="F409" s="154">
        <v>2.76</v>
      </c>
      <c r="G409" s="262">
        <f t="shared" si="7"/>
        <v>303.85000000000002</v>
      </c>
      <c r="H409" s="220">
        <f>ROUND(G409*ФОТ!$D$3,2)</f>
        <v>809.46</v>
      </c>
      <c r="I409" s="190">
        <f>ROUND(H409*ФОТ!$E$3,1)</f>
        <v>1173.7</v>
      </c>
      <c r="J409" s="202"/>
    </row>
    <row r="410" spans="1:10" x14ac:dyDescent="0.2">
      <c r="A410" s="100"/>
      <c r="B410" s="6"/>
      <c r="C410" s="62"/>
      <c r="D410" s="153"/>
      <c r="E410" s="62"/>
      <c r="F410" s="154"/>
      <c r="G410" s="42"/>
      <c r="H410" s="56"/>
      <c r="I410" s="225"/>
      <c r="J410" s="224"/>
    </row>
    <row r="411" spans="1:10" x14ac:dyDescent="0.2">
      <c r="A411" s="100" t="s">
        <v>3134</v>
      </c>
      <c r="B411" s="6" t="s">
        <v>3041</v>
      </c>
      <c r="C411" s="62" t="s">
        <v>2219</v>
      </c>
      <c r="D411" s="294" t="s">
        <v>2528</v>
      </c>
      <c r="E411" s="265">
        <f>VLOOKUP(D411,ФОТ!$B$3:$C$105,2,FALSE)</f>
        <v>110.09</v>
      </c>
      <c r="F411" s="154">
        <v>1.75</v>
      </c>
      <c r="G411" s="262">
        <f>ROUND(E411*F411,2)</f>
        <v>192.66</v>
      </c>
      <c r="H411" s="220">
        <f>ROUND(G411*ФОТ!$D$3,2)</f>
        <v>513.25</v>
      </c>
      <c r="I411" s="190">
        <f>ROUND(H411*ФОТ!$E$3,1)</f>
        <v>744.2</v>
      </c>
      <c r="J411" s="202"/>
    </row>
    <row r="412" spans="1:10" x14ac:dyDescent="0.2">
      <c r="A412" s="100"/>
      <c r="B412" s="6"/>
      <c r="C412" s="62"/>
      <c r="D412" s="153"/>
      <c r="E412" s="62"/>
      <c r="F412" s="154"/>
      <c r="G412" s="39"/>
      <c r="H412" s="154"/>
      <c r="I412" s="202"/>
      <c r="J412" s="224"/>
    </row>
    <row r="413" spans="1:10" x14ac:dyDescent="0.2">
      <c r="A413" s="100" t="s">
        <v>3135</v>
      </c>
      <c r="B413" s="335" t="s">
        <v>3136</v>
      </c>
      <c r="C413" s="62" t="s">
        <v>2219</v>
      </c>
      <c r="D413" s="294" t="s">
        <v>2528</v>
      </c>
      <c r="E413" s="265">
        <f>VLOOKUP(D413,ФОТ!$B$3:$C$105,2,FALSE)</f>
        <v>110.09</v>
      </c>
      <c r="F413" s="154">
        <v>0.32</v>
      </c>
      <c r="G413" s="262">
        <f>ROUND(E413*F413,2)</f>
        <v>35.229999999999997</v>
      </c>
      <c r="H413" s="220">
        <f>ROUND(G413*ФОТ!$D$3,2)</f>
        <v>93.85</v>
      </c>
      <c r="I413" s="190">
        <f>ROUND(H413*ФОТ!$E$3,1)</f>
        <v>136.1</v>
      </c>
      <c r="J413" s="202"/>
    </row>
    <row r="414" spans="1:10" x14ac:dyDescent="0.2">
      <c r="A414" s="100"/>
      <c r="B414" s="6"/>
      <c r="C414" s="62"/>
      <c r="D414" s="153"/>
      <c r="E414" s="62"/>
      <c r="F414" s="154"/>
      <c r="G414" s="39"/>
      <c r="H414" s="154"/>
      <c r="I414" s="202"/>
      <c r="J414" s="224"/>
    </row>
    <row r="415" spans="1:10" x14ac:dyDescent="0.2">
      <c r="A415" s="100" t="s">
        <v>3137</v>
      </c>
      <c r="B415" s="6" t="s">
        <v>794</v>
      </c>
      <c r="C415" s="62" t="s">
        <v>2513</v>
      </c>
      <c r="D415" s="294" t="s">
        <v>2528</v>
      </c>
      <c r="E415" s="265">
        <f>VLOOKUP(D415,ФОТ!$B$3:$C$105,2,FALSE)</f>
        <v>110.09</v>
      </c>
      <c r="F415" s="154">
        <v>0.36</v>
      </c>
      <c r="G415" s="262">
        <f>ROUND(E415*F415,2)</f>
        <v>39.630000000000003</v>
      </c>
      <c r="H415" s="220">
        <f>ROUND(G415*ФОТ!$D$3,2)</f>
        <v>105.57</v>
      </c>
      <c r="I415" s="190">
        <f>ROUND(H415*ФОТ!$E$3,1)</f>
        <v>153.1</v>
      </c>
      <c r="J415" s="202"/>
    </row>
    <row r="416" spans="1:10" x14ac:dyDescent="0.2">
      <c r="A416" s="100"/>
      <c r="B416" s="6"/>
      <c r="C416" s="62"/>
      <c r="D416" s="153"/>
      <c r="E416" s="62"/>
      <c r="F416" s="154"/>
      <c r="G416" s="42"/>
      <c r="H416" s="56"/>
      <c r="I416" s="225"/>
      <c r="J416" s="224"/>
    </row>
    <row r="417" spans="1:10" x14ac:dyDescent="0.2">
      <c r="A417" s="100" t="s">
        <v>795</v>
      </c>
      <c r="B417" s="337" t="s">
        <v>1466</v>
      </c>
      <c r="C417" s="62" t="s">
        <v>1467</v>
      </c>
      <c r="D417" s="294" t="s">
        <v>2524</v>
      </c>
      <c r="E417" s="265">
        <f>VLOOKUP(D417,ФОТ!$B$3:$C$105,2,FALSE)</f>
        <v>113.69</v>
      </c>
      <c r="F417" s="154">
        <v>7.85</v>
      </c>
      <c r="G417" s="262">
        <f>ROUND(E417*F417,2)</f>
        <v>892.47</v>
      </c>
      <c r="H417" s="220">
        <f>ROUND(G417*ФОТ!$D$3,2)</f>
        <v>2377.54</v>
      </c>
      <c r="I417" s="190">
        <f>ROUND(H417*ФОТ!$E$3,1)</f>
        <v>3447.4</v>
      </c>
      <c r="J417" s="202"/>
    </row>
    <row r="418" spans="1:10" x14ac:dyDescent="0.2">
      <c r="A418" s="100"/>
      <c r="B418" s="6"/>
      <c r="C418" s="62"/>
      <c r="D418" s="153"/>
      <c r="E418" s="62"/>
      <c r="F418" s="154"/>
      <c r="G418" s="42"/>
      <c r="H418" s="56"/>
      <c r="I418" s="225"/>
      <c r="J418" s="224"/>
    </row>
    <row r="419" spans="1:10" ht="18.75" customHeight="1" x14ac:dyDescent="0.2">
      <c r="A419" s="100" t="s">
        <v>1468</v>
      </c>
      <c r="B419" s="6" t="s">
        <v>3239</v>
      </c>
      <c r="C419" s="62" t="s">
        <v>1467</v>
      </c>
      <c r="D419" s="294" t="s">
        <v>2524</v>
      </c>
      <c r="E419" s="265">
        <f>VLOOKUP(D419,ФОТ!$B$3:$C$105,2,FALSE)</f>
        <v>113.69</v>
      </c>
      <c r="F419" s="154">
        <v>1.93</v>
      </c>
      <c r="G419" s="262">
        <f>ROUND(E419*F419,2)</f>
        <v>219.42</v>
      </c>
      <c r="H419" s="220">
        <f>ROUND(G419*ФОТ!$D$3,2)</f>
        <v>584.53</v>
      </c>
      <c r="I419" s="190">
        <f>ROUND(H419*ФОТ!$E$3,1)</f>
        <v>847.6</v>
      </c>
      <c r="J419" s="202"/>
    </row>
    <row r="420" spans="1:10" x14ac:dyDescent="0.2">
      <c r="A420" s="100"/>
      <c r="B420" s="6"/>
      <c r="C420" s="62"/>
      <c r="D420" s="153"/>
      <c r="E420" s="62"/>
      <c r="F420" s="154"/>
      <c r="G420" s="42"/>
      <c r="H420" s="341"/>
      <c r="I420" s="225"/>
      <c r="J420" s="224"/>
    </row>
    <row r="421" spans="1:10" x14ac:dyDescent="0.2">
      <c r="A421" s="100" t="s">
        <v>154</v>
      </c>
      <c r="B421" s="6" t="s">
        <v>155</v>
      </c>
      <c r="C421" s="62" t="s">
        <v>156</v>
      </c>
      <c r="D421" s="294" t="s">
        <v>2524</v>
      </c>
      <c r="E421" s="265">
        <f>VLOOKUP(D421,ФОТ!$B$3:$C$105,2,FALSE)</f>
        <v>113.69</v>
      </c>
      <c r="F421" s="154">
        <v>9.1999999999999993</v>
      </c>
      <c r="G421" s="262">
        <f>ROUND(E421*F421,2)</f>
        <v>1045.95</v>
      </c>
      <c r="H421" s="220">
        <f>ROUND(G421*ФОТ!$D$3,2)</f>
        <v>2786.41</v>
      </c>
      <c r="I421" s="190">
        <f>ROUND(H421*ФОТ!$E$3,1)</f>
        <v>4040.3</v>
      </c>
      <c r="J421" s="202"/>
    </row>
    <row r="422" spans="1:10" x14ac:dyDescent="0.2">
      <c r="A422" s="100"/>
      <c r="B422" s="6" t="s">
        <v>3039</v>
      </c>
      <c r="C422" s="62"/>
      <c r="D422" s="153"/>
      <c r="E422" s="62"/>
      <c r="F422" s="154"/>
      <c r="G422" s="39"/>
      <c r="H422" s="154"/>
      <c r="I422" s="202"/>
      <c r="J422" s="202"/>
    </row>
    <row r="423" spans="1:10" x14ac:dyDescent="0.2">
      <c r="A423" s="100"/>
      <c r="B423" s="6" t="s">
        <v>157</v>
      </c>
      <c r="C423" s="62"/>
      <c r="D423" s="153"/>
      <c r="E423" s="62"/>
      <c r="F423" s="154"/>
      <c r="G423" s="42"/>
      <c r="H423" s="56"/>
      <c r="I423" s="225"/>
      <c r="J423" s="224"/>
    </row>
    <row r="424" spans="1:10" x14ac:dyDescent="0.2">
      <c r="A424" s="100"/>
      <c r="B424" s="6" t="s">
        <v>158</v>
      </c>
      <c r="C424" s="62"/>
      <c r="D424" s="294"/>
      <c r="E424" s="62"/>
      <c r="F424" s="154"/>
      <c r="G424" s="39"/>
      <c r="H424" s="154"/>
      <c r="I424" s="202"/>
      <c r="J424" s="202"/>
    </row>
    <row r="425" spans="1:10" x14ac:dyDescent="0.2">
      <c r="A425" s="100"/>
      <c r="B425" s="6"/>
      <c r="C425" s="62"/>
      <c r="D425" s="294"/>
      <c r="E425" s="62"/>
      <c r="F425" s="154"/>
      <c r="G425" s="42"/>
      <c r="H425" s="56"/>
      <c r="I425" s="225"/>
      <c r="J425" s="224"/>
    </row>
    <row r="426" spans="1:10" x14ac:dyDescent="0.2">
      <c r="A426" s="100" t="s">
        <v>159</v>
      </c>
      <c r="B426" s="6" t="s">
        <v>160</v>
      </c>
      <c r="C426" s="62" t="s">
        <v>762</v>
      </c>
      <c r="D426" s="294" t="s">
        <v>2524</v>
      </c>
      <c r="E426" s="265">
        <f>VLOOKUP(D426,ФОТ!$B$3:$C$105,2,FALSE)</f>
        <v>113.69</v>
      </c>
      <c r="F426" s="154">
        <v>1.2</v>
      </c>
      <c r="G426" s="262">
        <f>ROUND(E426*F426,2)</f>
        <v>136.43</v>
      </c>
      <c r="H426" s="220">
        <f>ROUND(G426*ФОТ!$D$3,2)</f>
        <v>363.45</v>
      </c>
      <c r="I426" s="190">
        <f>ROUND(H426*ФОТ!$E$3,1)</f>
        <v>527</v>
      </c>
      <c r="J426" s="190">
        <f>ROUND(H426*ФОТ!$F$3,1)</f>
        <v>472.5</v>
      </c>
    </row>
    <row r="427" spans="1:10" x14ac:dyDescent="0.2">
      <c r="A427" s="100"/>
      <c r="B427" s="6" t="s">
        <v>161</v>
      </c>
      <c r="C427" s="62"/>
      <c r="D427" s="153"/>
      <c r="E427" s="62"/>
      <c r="F427" s="154"/>
      <c r="G427" s="39"/>
      <c r="H427" s="154"/>
      <c r="I427" s="202"/>
      <c r="J427" s="224"/>
    </row>
    <row r="428" spans="1:10" x14ac:dyDescent="0.2">
      <c r="A428" s="100"/>
      <c r="B428" s="6"/>
      <c r="C428" s="62"/>
      <c r="D428" s="153"/>
      <c r="E428" s="62"/>
      <c r="F428" s="154"/>
      <c r="G428" s="42"/>
      <c r="H428" s="56"/>
      <c r="I428" s="225"/>
      <c r="J428" s="224"/>
    </row>
    <row r="429" spans="1:10" x14ac:dyDescent="0.2">
      <c r="A429" s="100" t="s">
        <v>162</v>
      </c>
      <c r="B429" s="6" t="s">
        <v>163</v>
      </c>
      <c r="C429" s="62" t="s">
        <v>289</v>
      </c>
      <c r="D429" s="294" t="s">
        <v>2524</v>
      </c>
      <c r="E429" s="265">
        <f>VLOOKUP(D429,ФОТ!$B$3:$C$105,2,FALSE)</f>
        <v>113.69</v>
      </c>
      <c r="F429" s="154">
        <v>1.64</v>
      </c>
      <c r="G429" s="262">
        <f>ROUND(E429*F429,2)</f>
        <v>186.45</v>
      </c>
      <c r="H429" s="220">
        <f>ROUND(G429*ФОТ!$D$3,2)</f>
        <v>496.7</v>
      </c>
      <c r="I429" s="190">
        <f>ROUND(H429*ФОТ!$E$3,1)</f>
        <v>720.2</v>
      </c>
      <c r="J429" s="190">
        <f>ROUND(H429*ФОТ!$F$3,1)</f>
        <v>645.70000000000005</v>
      </c>
    </row>
    <row r="430" spans="1:10" x14ac:dyDescent="0.2">
      <c r="A430" s="100"/>
      <c r="B430" s="6"/>
      <c r="C430" s="62"/>
      <c r="D430" s="153"/>
      <c r="E430" s="62"/>
      <c r="F430" s="154"/>
      <c r="G430" s="42"/>
      <c r="H430" s="56"/>
      <c r="I430" s="225"/>
      <c r="J430" s="224"/>
    </row>
    <row r="431" spans="1:10" x14ac:dyDescent="0.2">
      <c r="A431" s="100" t="s">
        <v>164</v>
      </c>
      <c r="B431" s="6" t="s">
        <v>165</v>
      </c>
      <c r="C431" s="62" t="s">
        <v>2219</v>
      </c>
      <c r="D431" s="294" t="s">
        <v>2524</v>
      </c>
      <c r="E431" s="265">
        <f>VLOOKUP(D431,ФОТ!$B$3:$C$105,2,FALSE)</f>
        <v>113.69</v>
      </c>
      <c r="F431" s="154">
        <v>8.06</v>
      </c>
      <c r="G431" s="262">
        <f>ROUND(E431*F431,2)</f>
        <v>916.34</v>
      </c>
      <c r="H431" s="220">
        <f>ROUND(G431*ФОТ!$D$3,2)</f>
        <v>2441.13</v>
      </c>
      <c r="I431" s="190">
        <f>ROUND(H431*ФОТ!$E$3,1)</f>
        <v>3539.6</v>
      </c>
      <c r="J431" s="202"/>
    </row>
    <row r="432" spans="1:10" x14ac:dyDescent="0.2">
      <c r="A432" s="100"/>
      <c r="B432" s="6" t="s">
        <v>166</v>
      </c>
      <c r="C432" s="62"/>
      <c r="D432" s="153"/>
      <c r="E432" s="62"/>
      <c r="F432" s="154"/>
      <c r="G432" s="42"/>
      <c r="H432" s="56"/>
      <c r="I432" s="225"/>
      <c r="J432" s="224"/>
    </row>
    <row r="433" spans="1:10" x14ac:dyDescent="0.2">
      <c r="A433" s="100"/>
      <c r="B433" s="6"/>
      <c r="C433" s="62"/>
      <c r="D433" s="153"/>
      <c r="E433" s="62"/>
      <c r="F433" s="154"/>
      <c r="G433" s="42"/>
      <c r="H433" s="56"/>
      <c r="I433" s="225"/>
      <c r="J433" s="224"/>
    </row>
    <row r="434" spans="1:10" x14ac:dyDescent="0.2">
      <c r="A434" s="100" t="s">
        <v>167</v>
      </c>
      <c r="B434" s="6" t="s">
        <v>168</v>
      </c>
      <c r="C434" s="62" t="s">
        <v>2219</v>
      </c>
      <c r="D434" s="294" t="s">
        <v>2524</v>
      </c>
      <c r="E434" s="265">
        <f>VLOOKUP(D434,ФОТ!$B$3:$C$105,2,FALSE)</f>
        <v>113.69</v>
      </c>
      <c r="F434" s="154">
        <v>3.41</v>
      </c>
      <c r="G434" s="262">
        <f>ROUND(E434*F434,2)</f>
        <v>387.68</v>
      </c>
      <c r="H434" s="220">
        <f>ROUND(G434*ФОТ!$D$3,2)</f>
        <v>1032.78</v>
      </c>
      <c r="I434" s="190">
        <f>ROUND(H434*ФОТ!$E$3,1)</f>
        <v>1497.5</v>
      </c>
      <c r="J434" s="202"/>
    </row>
    <row r="435" spans="1:10" x14ac:dyDescent="0.2">
      <c r="A435" s="100"/>
      <c r="B435" s="6"/>
      <c r="C435" s="62"/>
      <c r="D435" s="153"/>
      <c r="E435" s="62"/>
      <c r="F435" s="154"/>
      <c r="G435" s="42"/>
      <c r="H435" s="56"/>
      <c r="I435" s="225"/>
      <c r="J435" s="224"/>
    </row>
    <row r="436" spans="1:10" x14ac:dyDescent="0.2">
      <c r="A436" s="100" t="s">
        <v>169</v>
      </c>
      <c r="B436" s="6" t="s">
        <v>170</v>
      </c>
      <c r="C436" s="62" t="s">
        <v>2219</v>
      </c>
      <c r="D436" s="294" t="s">
        <v>2524</v>
      </c>
      <c r="E436" s="265">
        <f>VLOOKUP(D436,ФОТ!$B$3:$C$105,2,FALSE)</f>
        <v>113.69</v>
      </c>
      <c r="F436" s="154">
        <v>0.72</v>
      </c>
      <c r="G436" s="262">
        <f>ROUND(E436*F436,2)</f>
        <v>81.86</v>
      </c>
      <c r="H436" s="220">
        <f>ROUND(G436*ФОТ!$D$3,2)</f>
        <v>218.08</v>
      </c>
      <c r="I436" s="190">
        <f>ROUND(H436*ФОТ!$E$3,1)</f>
        <v>316.2</v>
      </c>
      <c r="J436" s="190">
        <f>ROUND(H436*ФОТ!$F$3,1)</f>
        <v>283.5</v>
      </c>
    </row>
    <row r="437" spans="1:10" x14ac:dyDescent="0.2">
      <c r="A437" s="100"/>
      <c r="B437" s="6"/>
      <c r="C437" s="62"/>
      <c r="D437" s="153"/>
      <c r="E437" s="62"/>
      <c r="F437" s="154"/>
      <c r="G437" s="42"/>
      <c r="H437" s="56"/>
      <c r="I437" s="225"/>
      <c r="J437" s="224"/>
    </row>
    <row r="438" spans="1:10" x14ac:dyDescent="0.2">
      <c r="A438" s="100" t="s">
        <v>171</v>
      </c>
      <c r="B438" s="6" t="s">
        <v>1482</v>
      </c>
      <c r="C438" s="62" t="s">
        <v>2219</v>
      </c>
      <c r="D438" s="344" t="s">
        <v>2529</v>
      </c>
      <c r="E438" s="265">
        <f>VLOOKUP(D438,ФОТ!$B$3:$C$105,2,FALSE)</f>
        <v>146.24</v>
      </c>
      <c r="F438" s="154">
        <v>3</v>
      </c>
      <c r="G438" s="262">
        <f>ROUND(E438*F438,2)</f>
        <v>438.72</v>
      </c>
      <c r="H438" s="220">
        <f>ROUND(G438*ФОТ!$D$3,2)</f>
        <v>1168.75</v>
      </c>
      <c r="I438" s="190">
        <f>ROUND(H438*ФОТ!$E$3,1)</f>
        <v>1694.7</v>
      </c>
      <c r="J438" s="190">
        <f>ROUND(H438*ФОТ!$F$3,1)</f>
        <v>1519.4</v>
      </c>
    </row>
    <row r="439" spans="1:10" x14ac:dyDescent="0.2">
      <c r="A439" s="100"/>
      <c r="B439" s="6" t="s">
        <v>1483</v>
      </c>
      <c r="C439" s="62"/>
      <c r="D439" s="294" t="s">
        <v>2524</v>
      </c>
      <c r="E439" s="265">
        <f>VLOOKUP(D439,ФОТ!$B$3:$C$105,2,FALSE)</f>
        <v>113.69</v>
      </c>
      <c r="F439" s="154">
        <v>6</v>
      </c>
      <c r="G439" s="262">
        <f>ROUND(E439*F439,2)</f>
        <v>682.14</v>
      </c>
      <c r="H439" s="220">
        <f>ROUND(G439*ФОТ!$D$3,2)</f>
        <v>1817.22</v>
      </c>
      <c r="I439" s="190">
        <f>ROUND(H439*ФОТ!$E$3,1)</f>
        <v>2635</v>
      </c>
      <c r="J439" s="190">
        <f>ROUND(H439*ФОТ!$F$3,1)</f>
        <v>2362.4</v>
      </c>
    </row>
    <row r="440" spans="1:10" ht="15" x14ac:dyDescent="0.25">
      <c r="A440" s="100"/>
      <c r="B440" s="6"/>
      <c r="C440" s="62"/>
      <c r="D440" s="53"/>
      <c r="E440" s="265"/>
      <c r="F440" s="154"/>
      <c r="G440" s="262"/>
      <c r="H440" s="220"/>
      <c r="I440" s="242">
        <f>I438+I439</f>
        <v>4329.7</v>
      </c>
      <c r="J440" s="242">
        <f>J438+J439</f>
        <v>3881.8</v>
      </c>
    </row>
    <row r="441" spans="1:10" ht="21" customHeight="1" x14ac:dyDescent="0.2">
      <c r="A441" s="100"/>
      <c r="B441" s="6" t="s">
        <v>1484</v>
      </c>
      <c r="C441" s="62" t="s">
        <v>2219</v>
      </c>
      <c r="D441" s="344" t="s">
        <v>2529</v>
      </c>
      <c r="E441" s="265">
        <f>VLOOKUP(D441,ФОТ!$B$3:$C$105,2,FALSE)</f>
        <v>146.24</v>
      </c>
      <c r="F441" s="154">
        <v>4</v>
      </c>
      <c r="G441" s="262">
        <f>ROUND(E441*F441,2)</f>
        <v>584.96</v>
      </c>
      <c r="H441" s="220">
        <f>ROUND(G441*ФОТ!$D$3,2)</f>
        <v>1558.33</v>
      </c>
      <c r="I441" s="190">
        <f>ROUND(H441*ФОТ!$E$3,1)</f>
        <v>2259.6</v>
      </c>
      <c r="J441" s="190">
        <f>ROUND(H441*ФОТ!$F$3,1)</f>
        <v>2025.8</v>
      </c>
    </row>
    <row r="442" spans="1:10" x14ac:dyDescent="0.2">
      <c r="A442" s="100"/>
      <c r="B442" s="6"/>
      <c r="C442" s="62"/>
      <c r="D442" s="294" t="s">
        <v>2524</v>
      </c>
      <c r="E442" s="265">
        <f>VLOOKUP(D442,ФОТ!$B$3:$C$105,2,FALSE)</f>
        <v>113.69</v>
      </c>
      <c r="F442" s="154">
        <v>8</v>
      </c>
      <c r="G442" s="262">
        <f>ROUND(E442*F442,2)</f>
        <v>909.52</v>
      </c>
      <c r="H442" s="220">
        <f>ROUND(G442*ФОТ!$D$3,2)</f>
        <v>2422.96</v>
      </c>
      <c r="I442" s="190">
        <f>ROUND(H442*ФОТ!$E$3,1)</f>
        <v>3513.3</v>
      </c>
      <c r="J442" s="190">
        <f>ROUND(H442*ФОТ!$F$3,1)</f>
        <v>3149.8</v>
      </c>
    </row>
    <row r="443" spans="1:10" ht="15" x14ac:dyDescent="0.25">
      <c r="A443" s="100"/>
      <c r="B443" s="6"/>
      <c r="C443" s="62"/>
      <c r="D443" s="53"/>
      <c r="E443" s="265"/>
      <c r="F443" s="154"/>
      <c r="G443" s="262"/>
      <c r="H443" s="220"/>
      <c r="I443" s="242">
        <f>I441+I442</f>
        <v>5772.9</v>
      </c>
      <c r="J443" s="242">
        <f>J441+J442</f>
        <v>5175.6000000000004</v>
      </c>
    </row>
    <row r="444" spans="1:10" x14ac:dyDescent="0.2">
      <c r="A444" s="100"/>
      <c r="B444" s="6"/>
      <c r="C444" s="62"/>
      <c r="D444" s="153"/>
      <c r="E444" s="62"/>
      <c r="F444" s="154"/>
      <c r="G444" s="42"/>
      <c r="H444" s="56"/>
      <c r="I444" s="225"/>
      <c r="J444" s="224"/>
    </row>
    <row r="445" spans="1:10" x14ac:dyDescent="0.2">
      <c r="A445" s="100" t="s">
        <v>1485</v>
      </c>
      <c r="B445" s="6" t="s">
        <v>1486</v>
      </c>
      <c r="C445" s="62" t="s">
        <v>2219</v>
      </c>
      <c r="D445" s="344" t="s">
        <v>2529</v>
      </c>
      <c r="E445" s="265">
        <f>VLOOKUP(D445,ФОТ!$B$3:$C$105,2,FALSE)</f>
        <v>146.24</v>
      </c>
      <c r="F445" s="154">
        <v>1.5</v>
      </c>
      <c r="G445" s="262">
        <f>ROUND(E445*F445,2)</f>
        <v>219.36</v>
      </c>
      <c r="H445" s="220">
        <f>ROUND(G445*ФОТ!$D$3,2)</f>
        <v>584.38</v>
      </c>
      <c r="I445" s="190">
        <f>ROUND(H445*ФОТ!$E$3,1)</f>
        <v>847.4</v>
      </c>
      <c r="J445" s="190">
        <f>ROUND(H445*ФОТ!$F$3,1)</f>
        <v>759.7</v>
      </c>
    </row>
    <row r="446" spans="1:10" x14ac:dyDescent="0.2">
      <c r="A446" s="100"/>
      <c r="B446" s="6" t="s">
        <v>698</v>
      </c>
      <c r="C446" s="62"/>
      <c r="D446" s="294" t="s">
        <v>2524</v>
      </c>
      <c r="E446" s="265">
        <f>VLOOKUP(D446,ФОТ!$B$3:$C$105,2,FALSE)</f>
        <v>113.69</v>
      </c>
      <c r="F446" s="154">
        <v>1.5</v>
      </c>
      <c r="G446" s="262">
        <f>ROUND(E446*F446,2)</f>
        <v>170.54</v>
      </c>
      <c r="H446" s="220">
        <f>ROUND(G446*ФОТ!$D$3,2)</f>
        <v>454.32</v>
      </c>
      <c r="I446" s="190">
        <f>ROUND(H446*ФОТ!$E$3,1)</f>
        <v>658.8</v>
      </c>
      <c r="J446" s="190">
        <f>ROUND(H446*ФОТ!$F$3,1)</f>
        <v>590.6</v>
      </c>
    </row>
    <row r="447" spans="1:10" ht="15" x14ac:dyDescent="0.25">
      <c r="A447" s="100"/>
      <c r="B447" s="6"/>
      <c r="C447" s="62"/>
      <c r="D447" s="53"/>
      <c r="E447" s="265"/>
      <c r="F447" s="154"/>
      <c r="G447" s="262"/>
      <c r="H447" s="220"/>
      <c r="I447" s="242">
        <f>I445+I446</f>
        <v>1506.2</v>
      </c>
      <c r="J447" s="242">
        <f>J445+J446</f>
        <v>1350.3</v>
      </c>
    </row>
    <row r="448" spans="1:10" ht="14.25" customHeight="1" x14ac:dyDescent="0.2">
      <c r="A448" s="100"/>
      <c r="B448" s="6"/>
      <c r="C448" s="62"/>
      <c r="D448" s="153"/>
      <c r="E448" s="62"/>
      <c r="F448" s="154"/>
      <c r="G448" s="42"/>
      <c r="H448" s="56"/>
      <c r="I448" s="225"/>
      <c r="J448" s="224"/>
    </row>
    <row r="449" spans="1:10" x14ac:dyDescent="0.2">
      <c r="A449" s="100" t="s">
        <v>699</v>
      </c>
      <c r="B449" s="135" t="s">
        <v>3010</v>
      </c>
      <c r="C449" s="62" t="s">
        <v>3011</v>
      </c>
      <c r="D449" s="344" t="s">
        <v>2529</v>
      </c>
      <c r="E449" s="265">
        <f>VLOOKUP(D449,ФОТ!$B$3:$C$105,2,FALSE)</f>
        <v>146.24</v>
      </c>
      <c r="F449" s="154">
        <v>1.5</v>
      </c>
      <c r="G449" s="262">
        <f>ROUND(E449*F449,2)</f>
        <v>219.36</v>
      </c>
      <c r="H449" s="220">
        <f>ROUND(G449*ФОТ!$D$3,2)</f>
        <v>584.38</v>
      </c>
      <c r="I449" s="190">
        <f>ROUND(H449*ФОТ!$E$3,1)</f>
        <v>847.4</v>
      </c>
      <c r="J449" s="190">
        <f>ROUND(H449*ФОТ!$F$3,1)</f>
        <v>759.7</v>
      </c>
    </row>
    <row r="450" spans="1:10" x14ac:dyDescent="0.2">
      <c r="A450" s="100"/>
      <c r="B450" s="6" t="s">
        <v>3012</v>
      </c>
      <c r="C450" s="62"/>
      <c r="D450" s="153" t="s">
        <v>2524</v>
      </c>
      <c r="E450" s="265">
        <f>VLOOKUP(D450,ФОТ!$B$3:$C$105,2,FALSE)</f>
        <v>113.69</v>
      </c>
      <c r="F450" s="154">
        <v>1.5</v>
      </c>
      <c r="G450" s="262">
        <f>ROUND(E450*F450,2)</f>
        <v>170.54</v>
      </c>
      <c r="H450" s="220">
        <f>ROUND(G450*ФОТ!$D$3,2)</f>
        <v>454.32</v>
      </c>
      <c r="I450" s="190">
        <f>ROUND(H450*ФОТ!$E$3,1)</f>
        <v>658.8</v>
      </c>
      <c r="J450" s="190">
        <f>ROUND(H450*ФОТ!$F$3,1)</f>
        <v>590.6</v>
      </c>
    </row>
    <row r="451" spans="1:10" x14ac:dyDescent="0.2">
      <c r="A451" s="100"/>
      <c r="B451" s="6" t="s">
        <v>3013</v>
      </c>
      <c r="C451" s="62"/>
      <c r="D451" s="294" t="s">
        <v>2526</v>
      </c>
      <c r="E451" s="265">
        <f>VLOOKUP(D451,ФОТ!$B$3:$C$105,2,FALSE)</f>
        <v>144.41</v>
      </c>
      <c r="F451" s="154">
        <v>1.75</v>
      </c>
      <c r="G451" s="262">
        <f>ROUND(E451*F451,2)</f>
        <v>252.72</v>
      </c>
      <c r="H451" s="220">
        <f>ROUND(G451*ФОТ!$D$3,2)</f>
        <v>673.25</v>
      </c>
      <c r="I451" s="190">
        <f>ROUND(H451*ФОТ!$E$3,1)</f>
        <v>976.2</v>
      </c>
      <c r="J451" s="190">
        <f>ROUND(H451*ФОТ!$F$3,1)</f>
        <v>875.2</v>
      </c>
    </row>
    <row r="452" spans="1:10" ht="15" x14ac:dyDescent="0.25">
      <c r="A452" s="100"/>
      <c r="B452" s="6"/>
      <c r="C452" s="62"/>
      <c r="D452" s="53"/>
      <c r="E452" s="265"/>
      <c r="F452" s="154"/>
      <c r="G452" s="262"/>
      <c r="H452" s="220"/>
      <c r="I452" s="242">
        <f>I449+I450+I451</f>
        <v>2482.4</v>
      </c>
      <c r="J452" s="242">
        <f>J449+J450+J451</f>
        <v>2225.5</v>
      </c>
    </row>
    <row r="453" spans="1:10" x14ac:dyDescent="0.2">
      <c r="A453" s="100"/>
      <c r="B453" s="332" t="s">
        <v>3643</v>
      </c>
      <c r="C453" s="62"/>
      <c r="D453" s="153"/>
      <c r="E453" s="62"/>
      <c r="F453" s="154"/>
      <c r="G453" s="39"/>
      <c r="H453" s="154"/>
      <c r="I453" s="202"/>
      <c r="J453" s="224"/>
    </row>
    <row r="454" spans="1:10" x14ac:dyDescent="0.2">
      <c r="A454" s="100"/>
      <c r="B454" s="6" t="s">
        <v>3644</v>
      </c>
      <c r="C454" s="62"/>
      <c r="D454" s="153"/>
      <c r="E454" s="62"/>
      <c r="F454" s="154"/>
      <c r="G454" s="39"/>
      <c r="H454" s="154"/>
      <c r="I454" s="202"/>
      <c r="J454" s="224"/>
    </row>
    <row r="455" spans="1:10" x14ac:dyDescent="0.2">
      <c r="A455" s="100"/>
      <c r="B455" s="6"/>
      <c r="C455" s="62"/>
      <c r="D455" s="153"/>
      <c r="E455" s="62"/>
      <c r="F455" s="154"/>
      <c r="G455" s="39"/>
      <c r="H455" s="154"/>
      <c r="I455" s="202"/>
      <c r="J455" s="224"/>
    </row>
    <row r="456" spans="1:10" x14ac:dyDescent="0.2">
      <c r="A456" s="100" t="s">
        <v>3645</v>
      </c>
      <c r="B456" s="135" t="s">
        <v>3010</v>
      </c>
      <c r="C456" s="62" t="s">
        <v>2219</v>
      </c>
      <c r="D456" s="344" t="s">
        <v>2529</v>
      </c>
      <c r="E456" s="265">
        <f>VLOOKUP(D456,ФОТ!$B$3:$C$105,2,FALSE)</f>
        <v>146.24</v>
      </c>
      <c r="F456" s="154">
        <v>2</v>
      </c>
      <c r="G456" s="262">
        <f>ROUND(E456*F456,2)</f>
        <v>292.48</v>
      </c>
      <c r="H456" s="220">
        <f>ROUND(G456*ФОТ!$D$3,2)</f>
        <v>779.17</v>
      </c>
      <c r="I456" s="190">
        <f>ROUND(H456*ФОТ!$E$3,1)</f>
        <v>1129.8</v>
      </c>
      <c r="J456" s="190">
        <f>ROUND(H456*ФОТ!$F$3,1)</f>
        <v>1012.9</v>
      </c>
    </row>
    <row r="457" spans="1:10" x14ac:dyDescent="0.2">
      <c r="A457" s="100"/>
      <c r="B457" s="6" t="s">
        <v>3646</v>
      </c>
      <c r="C457" s="62"/>
      <c r="D457" s="153" t="s">
        <v>2524</v>
      </c>
      <c r="E457" s="265">
        <f>VLOOKUP(D457,ФОТ!$B$3:$C$105,2,FALSE)</f>
        <v>113.69</v>
      </c>
      <c r="F457" s="154">
        <v>2</v>
      </c>
      <c r="G457" s="262">
        <f>ROUND(E457*F457,2)</f>
        <v>227.38</v>
      </c>
      <c r="H457" s="220">
        <f>ROUND(G457*ФОТ!$D$3,2)</f>
        <v>605.74</v>
      </c>
      <c r="I457" s="190">
        <f>ROUND(H457*ФОТ!$E$3,1)</f>
        <v>878.3</v>
      </c>
      <c r="J457" s="190">
        <f>ROUND(H457*ФОТ!$F$3,1)</f>
        <v>787.5</v>
      </c>
    </row>
    <row r="458" spans="1:10" x14ac:dyDescent="0.2">
      <c r="A458" s="100"/>
      <c r="B458" s="6" t="s">
        <v>3647</v>
      </c>
      <c r="C458" s="62"/>
      <c r="D458" s="294" t="s">
        <v>2526</v>
      </c>
      <c r="E458" s="265">
        <f>VLOOKUP(D458,ФОТ!$B$3:$C$105,2,FALSE)</f>
        <v>144.41</v>
      </c>
      <c r="F458" s="154">
        <v>2</v>
      </c>
      <c r="G458" s="262">
        <f>ROUND(E458*F458,2)</f>
        <v>288.82</v>
      </c>
      <c r="H458" s="220">
        <f>ROUND(G458*ФОТ!$D$3,2)</f>
        <v>769.42</v>
      </c>
      <c r="I458" s="190">
        <f>ROUND(H458*ФОТ!$E$3,1)</f>
        <v>1115.7</v>
      </c>
      <c r="J458" s="190">
        <f>ROUND(H458*ФОТ!$F$3,1)</f>
        <v>1000.2</v>
      </c>
    </row>
    <row r="459" spans="1:10" ht="15" x14ac:dyDescent="0.25">
      <c r="A459" s="100"/>
      <c r="B459" s="6"/>
      <c r="C459" s="62"/>
      <c r="D459" s="53"/>
      <c r="E459" s="265"/>
      <c r="F459" s="154"/>
      <c r="G459" s="262"/>
      <c r="H459" s="220"/>
      <c r="I459" s="242">
        <f>I456+I457+I458</f>
        <v>3123.8</v>
      </c>
      <c r="J459" s="242">
        <f>J456+J457+J458</f>
        <v>2800.6</v>
      </c>
    </row>
    <row r="460" spans="1:10" ht="16.5" customHeight="1" x14ac:dyDescent="0.2">
      <c r="A460" s="100"/>
      <c r="B460" s="6" t="s">
        <v>3648</v>
      </c>
      <c r="C460" s="62"/>
      <c r="D460" s="53"/>
      <c r="E460" s="62"/>
      <c r="F460" s="154"/>
      <c r="G460" s="39"/>
      <c r="H460" s="56"/>
      <c r="I460" s="225"/>
      <c r="J460" s="224"/>
    </row>
    <row r="461" spans="1:10" x14ac:dyDescent="0.2">
      <c r="A461" s="100"/>
      <c r="B461" s="6" t="s">
        <v>3649</v>
      </c>
      <c r="C461" s="62"/>
      <c r="D461" s="53"/>
      <c r="E461" s="62"/>
      <c r="F461" s="154"/>
      <c r="G461" s="39"/>
      <c r="H461" s="56"/>
      <c r="I461" s="225"/>
      <c r="J461" s="224"/>
    </row>
    <row r="462" spans="1:10" x14ac:dyDescent="0.2">
      <c r="A462" s="100"/>
      <c r="B462" s="6" t="s">
        <v>3650</v>
      </c>
      <c r="C462" s="62"/>
      <c r="D462" s="53"/>
      <c r="E462" s="62"/>
      <c r="F462" s="154"/>
      <c r="G462" s="39"/>
      <c r="H462" s="56"/>
      <c r="I462" s="225"/>
      <c r="J462" s="224"/>
    </row>
    <row r="463" spans="1:10" x14ac:dyDescent="0.2">
      <c r="A463" s="100"/>
      <c r="B463" s="6"/>
      <c r="C463" s="62"/>
      <c r="D463" s="153"/>
      <c r="E463" s="62"/>
      <c r="F463" s="154"/>
      <c r="G463" s="42"/>
      <c r="H463" s="56"/>
      <c r="I463" s="225"/>
      <c r="J463" s="224"/>
    </row>
    <row r="464" spans="1:10" x14ac:dyDescent="0.2">
      <c r="A464" s="100" t="s">
        <v>3651</v>
      </c>
      <c r="B464" s="6" t="s">
        <v>304</v>
      </c>
      <c r="C464" s="62" t="s">
        <v>305</v>
      </c>
      <c r="D464" s="294" t="s">
        <v>2524</v>
      </c>
      <c r="E464" s="265">
        <f>VLOOKUP(D464,ФОТ!$B$3:$C$105,2,FALSE)</f>
        <v>113.69</v>
      </c>
      <c r="F464" s="154">
        <v>2.14</v>
      </c>
      <c r="G464" s="262">
        <f>ROUND(E464*F464,2)</f>
        <v>243.3</v>
      </c>
      <c r="H464" s="220">
        <f>ROUND(G464*ФОТ!$D$3,2)</f>
        <v>648.15</v>
      </c>
      <c r="I464" s="190">
        <f>ROUND(H464*ФОТ!$E$3,1)</f>
        <v>939.8</v>
      </c>
      <c r="J464" s="190">
        <f>ROUND(H464*ФОТ!$F$3,1)</f>
        <v>842.6</v>
      </c>
    </row>
    <row r="465" spans="1:10" x14ac:dyDescent="0.2">
      <c r="A465" s="100"/>
      <c r="B465" s="6" t="s">
        <v>306</v>
      </c>
      <c r="C465" s="62"/>
      <c r="D465" s="294" t="s">
        <v>2525</v>
      </c>
      <c r="E465" s="265">
        <f>VLOOKUP(D465,ФОТ!$B$3:$C$105,2,FALSE)</f>
        <v>131.12</v>
      </c>
      <c r="F465" s="154">
        <v>4.28</v>
      </c>
      <c r="G465" s="262">
        <f>ROUND(E465*F465,2)</f>
        <v>561.19000000000005</v>
      </c>
      <c r="H465" s="220">
        <f>ROUND(G465*ФОТ!$D$3,2)</f>
        <v>1495.01</v>
      </c>
      <c r="I465" s="190">
        <f>ROUND(H465*ФОТ!$E$3,1)</f>
        <v>2167.8000000000002</v>
      </c>
      <c r="J465" s="190">
        <f>ROUND(H465*ФОТ!$F$3,1)</f>
        <v>1943.5</v>
      </c>
    </row>
    <row r="466" spans="1:10" ht="15" x14ac:dyDescent="0.25">
      <c r="A466" s="100"/>
      <c r="B466" s="6"/>
      <c r="C466" s="62"/>
      <c r="D466" s="53"/>
      <c r="E466" s="265"/>
      <c r="F466" s="154"/>
      <c r="G466" s="262"/>
      <c r="H466" s="220"/>
      <c r="I466" s="242">
        <f>I464+I465</f>
        <v>3107.6</v>
      </c>
      <c r="J466" s="242">
        <f>J464+J465</f>
        <v>2786.1</v>
      </c>
    </row>
    <row r="467" spans="1:10" x14ac:dyDescent="0.2">
      <c r="A467" s="100"/>
      <c r="B467" s="332" t="s">
        <v>307</v>
      </c>
      <c r="C467" s="62"/>
      <c r="D467" s="153"/>
      <c r="E467" s="62"/>
      <c r="F467" s="154"/>
      <c r="G467" s="39"/>
      <c r="H467" s="154"/>
      <c r="I467" s="202"/>
      <c r="J467" s="224"/>
    </row>
    <row r="468" spans="1:10" ht="12.75" customHeight="1" x14ac:dyDescent="0.2">
      <c r="A468" s="100"/>
      <c r="B468" s="6" t="s">
        <v>308</v>
      </c>
      <c r="C468" s="62"/>
      <c r="D468" s="153"/>
      <c r="E468" s="62"/>
      <c r="F468" s="154"/>
      <c r="G468" s="39"/>
      <c r="H468" s="154"/>
      <c r="I468" s="202"/>
      <c r="J468" s="224"/>
    </row>
    <row r="469" spans="1:10" ht="12.75" customHeight="1" x14ac:dyDescent="0.2">
      <c r="A469" s="100"/>
      <c r="B469" s="6"/>
      <c r="C469" s="62"/>
      <c r="D469" s="153"/>
      <c r="E469" s="62"/>
      <c r="F469" s="154"/>
      <c r="G469" s="39"/>
      <c r="H469" s="154"/>
      <c r="I469" s="202"/>
      <c r="J469" s="224"/>
    </row>
    <row r="470" spans="1:10" ht="12.75" customHeight="1" x14ac:dyDescent="0.2">
      <c r="A470" s="100" t="s">
        <v>309</v>
      </c>
      <c r="B470" s="6" t="s">
        <v>304</v>
      </c>
      <c r="C470" s="62" t="s">
        <v>305</v>
      </c>
      <c r="D470" s="294" t="s">
        <v>2524</v>
      </c>
      <c r="E470" s="265">
        <f>VLOOKUP(D470,ФОТ!$B$3:$C$105,2,FALSE)</f>
        <v>113.69</v>
      </c>
      <c r="F470" s="154">
        <v>2.33</v>
      </c>
      <c r="G470" s="262">
        <f>ROUND(E470*F470,2)</f>
        <v>264.89999999999998</v>
      </c>
      <c r="H470" s="220">
        <f>ROUND(G470*ФОТ!$D$3,2)</f>
        <v>705.69</v>
      </c>
      <c r="I470" s="190">
        <f>ROUND(H470*ФОТ!$E$3,1)</f>
        <v>1023.3</v>
      </c>
      <c r="J470" s="190">
        <f>ROUND(H470*ФОТ!$F$3,1)</f>
        <v>917.4</v>
      </c>
    </row>
    <row r="471" spans="1:10" ht="12.75" customHeight="1" x14ac:dyDescent="0.2">
      <c r="A471" s="100"/>
      <c r="B471" s="6" t="s">
        <v>2618</v>
      </c>
      <c r="C471" s="62"/>
      <c r="D471" s="294" t="s">
        <v>2525</v>
      </c>
      <c r="E471" s="265">
        <f>VLOOKUP(D471,ФОТ!$B$3:$C$105,2,FALSE)</f>
        <v>131.12</v>
      </c>
      <c r="F471" s="154">
        <v>4.67</v>
      </c>
      <c r="G471" s="262">
        <f>ROUND(E471*F471,2)</f>
        <v>612.33000000000004</v>
      </c>
      <c r="H471" s="220">
        <f>ROUND(G471*ФОТ!$D$3,2)</f>
        <v>1631.25</v>
      </c>
      <c r="I471" s="190">
        <f>ROUND(H471*ФОТ!$E$3,1)</f>
        <v>2365.3000000000002</v>
      </c>
      <c r="J471" s="190">
        <f>ROUND(H471*ФОТ!$F$3,1)</f>
        <v>2120.6</v>
      </c>
    </row>
    <row r="472" spans="1:10" ht="12.75" customHeight="1" x14ac:dyDescent="0.25">
      <c r="A472" s="100"/>
      <c r="B472" s="6"/>
      <c r="C472" s="62"/>
      <c r="D472" s="53"/>
      <c r="E472" s="265"/>
      <c r="F472" s="154"/>
      <c r="G472" s="262"/>
      <c r="H472" s="220"/>
      <c r="I472" s="242">
        <f>I470+I471</f>
        <v>3388.6</v>
      </c>
      <c r="J472" s="242">
        <f>J470+J471</f>
        <v>3038</v>
      </c>
    </row>
    <row r="473" spans="1:10" ht="12.75" customHeight="1" x14ac:dyDescent="0.2">
      <c r="A473" s="100"/>
      <c r="B473" s="337"/>
      <c r="C473" s="62"/>
      <c r="D473" s="153"/>
      <c r="E473" s="62"/>
      <c r="F473" s="154"/>
      <c r="G473" s="39"/>
      <c r="H473" s="154"/>
      <c r="I473" s="202"/>
      <c r="J473" s="224"/>
    </row>
    <row r="474" spans="1:10" x14ac:dyDescent="0.2">
      <c r="A474" s="151" t="s">
        <v>2619</v>
      </c>
      <c r="B474" s="6" t="s">
        <v>2620</v>
      </c>
      <c r="C474" s="62" t="s">
        <v>2605</v>
      </c>
      <c r="D474" s="294" t="s">
        <v>2525</v>
      </c>
      <c r="E474" s="265">
        <f>VLOOKUP(D474,ФОТ!$B$3:$C$105,2,FALSE)</f>
        <v>131.12</v>
      </c>
      <c r="F474" s="249">
        <v>4.32</v>
      </c>
      <c r="G474" s="262">
        <f>ROUND(E474*F474,2)</f>
        <v>566.44000000000005</v>
      </c>
      <c r="H474" s="220">
        <f>ROUND(G474*ФОТ!$D$3,2)</f>
        <v>1509</v>
      </c>
      <c r="I474" s="190">
        <f>ROUND(H474*ФОТ!$E$3,1)</f>
        <v>2188.1</v>
      </c>
      <c r="J474" s="190">
        <f>ROUND(H474*ФОТ!$F$3,1)</f>
        <v>1961.7</v>
      </c>
    </row>
    <row r="475" spans="1:10" x14ac:dyDescent="0.2">
      <c r="A475" s="333"/>
      <c r="B475" s="6" t="s">
        <v>2621</v>
      </c>
      <c r="C475" s="62"/>
      <c r="D475" s="153"/>
      <c r="E475" s="62"/>
      <c r="F475" s="154"/>
      <c r="G475" s="39"/>
      <c r="H475" s="154"/>
      <c r="I475" s="202"/>
      <c r="J475" s="190"/>
    </row>
    <row r="476" spans="1:10" ht="16.5" customHeight="1" x14ac:dyDescent="0.2">
      <c r="A476" s="151"/>
      <c r="B476" s="6" t="s">
        <v>2622</v>
      </c>
      <c r="C476" s="62" t="s">
        <v>2219</v>
      </c>
      <c r="D476" s="294" t="s">
        <v>2525</v>
      </c>
      <c r="E476" s="265">
        <f>VLOOKUP(D476,ФОТ!$B$3:$C$105,2,FALSE)</f>
        <v>131.12</v>
      </c>
      <c r="F476" s="249">
        <v>5.18</v>
      </c>
      <c r="G476" s="262">
        <f>ROUND(E476*F476,2)</f>
        <v>679.2</v>
      </c>
      <c r="H476" s="220">
        <f>ROUND(G476*ФОТ!$D$3,2)</f>
        <v>1809.39</v>
      </c>
      <c r="I476" s="190">
        <f>ROUND(H476*ФОТ!$E$3,1)</f>
        <v>2623.6</v>
      </c>
      <c r="J476" s="190">
        <f>ROUND(H476*ФОТ!$F$3,1)</f>
        <v>2352.1999999999998</v>
      </c>
    </row>
    <row r="477" spans="1:10" ht="15" customHeight="1" x14ac:dyDescent="0.2">
      <c r="A477" s="100"/>
      <c r="B477" s="6" t="s">
        <v>2623</v>
      </c>
      <c r="C477" s="62" t="s">
        <v>2219</v>
      </c>
      <c r="D477" s="294" t="s">
        <v>2525</v>
      </c>
      <c r="E477" s="265">
        <f>VLOOKUP(D477,ФОТ!$B$3:$C$105,2,FALSE)</f>
        <v>131.12</v>
      </c>
      <c r="F477" s="154">
        <v>6.5</v>
      </c>
      <c r="G477" s="262">
        <f>ROUND(E477*F477,2)</f>
        <v>852.28</v>
      </c>
      <c r="H477" s="220">
        <f>ROUND(G477*ФОТ!$D$3,2)</f>
        <v>2270.4699999999998</v>
      </c>
      <c r="I477" s="190">
        <f>ROUND(H477*ФОТ!$E$3,1)</f>
        <v>3292.2</v>
      </c>
      <c r="J477" s="190">
        <f>ROUND(H477*ФОТ!$F$3,1)</f>
        <v>2951.6</v>
      </c>
    </row>
    <row r="478" spans="1:10" ht="9" customHeight="1" x14ac:dyDescent="0.2">
      <c r="A478" s="100"/>
      <c r="B478" s="6"/>
      <c r="C478" s="62"/>
      <c r="D478" s="153"/>
      <c r="E478" s="62"/>
      <c r="F478" s="154"/>
      <c r="G478" s="42"/>
      <c r="H478" s="341"/>
      <c r="I478" s="225"/>
      <c r="J478" s="224"/>
    </row>
    <row r="479" spans="1:10" x14ac:dyDescent="0.2">
      <c r="A479" s="100" t="s">
        <v>2624</v>
      </c>
      <c r="B479" s="6" t="s">
        <v>2625</v>
      </c>
      <c r="C479" s="62"/>
      <c r="D479" s="153"/>
      <c r="E479" s="62"/>
      <c r="F479" s="154"/>
      <c r="G479" s="42"/>
      <c r="H479" s="56"/>
      <c r="I479" s="225"/>
      <c r="J479" s="224"/>
    </row>
    <row r="480" spans="1:10" x14ac:dyDescent="0.2">
      <c r="A480" s="100"/>
      <c r="B480" s="6" t="s">
        <v>3784</v>
      </c>
      <c r="C480" s="62" t="s">
        <v>2605</v>
      </c>
      <c r="D480" s="294" t="s">
        <v>2524</v>
      </c>
      <c r="E480" s="265">
        <f>VLOOKUP(D480,ФОТ!$B$3:$C$105,2,FALSE)</f>
        <v>113.69</v>
      </c>
      <c r="F480" s="154">
        <v>0.14000000000000001</v>
      </c>
      <c r="G480" s="262">
        <f>ROUND(E480*F480,2)</f>
        <v>15.92</v>
      </c>
      <c r="H480" s="220">
        <f>ROUND(G480*ФОТ!$D$3,2)</f>
        <v>42.41</v>
      </c>
      <c r="I480" s="190">
        <f>ROUND(H480*ФОТ!$E$3,1)</f>
        <v>61.5</v>
      </c>
      <c r="J480" s="190">
        <f>ROUND(H480*ФОТ!$F$3,1)</f>
        <v>55.1</v>
      </c>
    </row>
    <row r="481" spans="1:10" x14ac:dyDescent="0.2">
      <c r="A481" s="100"/>
      <c r="B481" s="336" t="s">
        <v>3785</v>
      </c>
      <c r="C481" s="62" t="s">
        <v>2219</v>
      </c>
      <c r="D481" s="294" t="s">
        <v>2524</v>
      </c>
      <c r="E481" s="265">
        <f>VLOOKUP(D481,ФОТ!$B$3:$C$105,2,FALSE)</f>
        <v>113.69</v>
      </c>
      <c r="F481" s="154">
        <v>0.28999999999999998</v>
      </c>
      <c r="G481" s="262">
        <f>ROUND(E481*F481,2)</f>
        <v>32.97</v>
      </c>
      <c r="H481" s="220">
        <f>ROUND(G481*ФОТ!$D$3,2)</f>
        <v>87.83</v>
      </c>
      <c r="I481" s="190">
        <f>ROUND(H481*ФОТ!$E$3,1)</f>
        <v>127.4</v>
      </c>
      <c r="J481" s="190">
        <f>ROUND(H481*ФОТ!$F$3,1)</f>
        <v>114.2</v>
      </c>
    </row>
    <row r="482" spans="1:10" x14ac:dyDescent="0.2">
      <c r="A482" s="100"/>
      <c r="B482" s="336" t="s">
        <v>3786</v>
      </c>
      <c r="C482" s="62" t="s">
        <v>2219</v>
      </c>
      <c r="D482" s="294" t="s">
        <v>2524</v>
      </c>
      <c r="E482" s="265">
        <f>VLOOKUP(D482,ФОТ!$B$3:$C$105,2,FALSE)</f>
        <v>113.69</v>
      </c>
      <c r="F482" s="154">
        <v>0.43</v>
      </c>
      <c r="G482" s="262">
        <f>ROUND(E482*F482,2)</f>
        <v>48.89</v>
      </c>
      <c r="H482" s="220">
        <f>ROUND(G482*ФОТ!$D$3,2)</f>
        <v>130.24</v>
      </c>
      <c r="I482" s="190">
        <f>ROUND(H482*ФОТ!$E$3,1)</f>
        <v>188.8</v>
      </c>
      <c r="J482" s="202"/>
    </row>
    <row r="483" spans="1:10" ht="12.75" customHeight="1" x14ac:dyDescent="0.2">
      <c r="A483" s="100"/>
      <c r="B483" s="6" t="s">
        <v>3739</v>
      </c>
      <c r="C483" s="62" t="s">
        <v>2219</v>
      </c>
      <c r="D483" s="294" t="s">
        <v>2524</v>
      </c>
      <c r="E483" s="265">
        <f>VLOOKUP(D483,ФОТ!$B$3:$C$105,2,FALSE)</f>
        <v>113.69</v>
      </c>
      <c r="F483" s="154">
        <v>0.65</v>
      </c>
      <c r="G483" s="262">
        <f>ROUND(E483*F483,2)</f>
        <v>73.900000000000006</v>
      </c>
      <c r="H483" s="220">
        <f>ROUND(G483*ФОТ!$D$3,2)</f>
        <v>196.87</v>
      </c>
      <c r="I483" s="190">
        <f>ROUND(H483*ФОТ!$E$3,1)</f>
        <v>285.5</v>
      </c>
      <c r="J483" s="202"/>
    </row>
    <row r="484" spans="1:10" ht="12.75" customHeight="1" x14ac:dyDescent="0.2">
      <c r="A484" s="100"/>
      <c r="B484" s="6"/>
      <c r="C484" s="62"/>
      <c r="D484" s="153"/>
      <c r="E484" s="62"/>
      <c r="F484" s="154"/>
      <c r="G484" s="42"/>
      <c r="H484" s="341"/>
      <c r="I484" s="225"/>
      <c r="J484" s="224"/>
    </row>
    <row r="485" spans="1:10" x14ac:dyDescent="0.2">
      <c r="A485" s="100" t="s">
        <v>3740</v>
      </c>
      <c r="B485" s="57" t="s">
        <v>3741</v>
      </c>
      <c r="C485" s="62" t="s">
        <v>2704</v>
      </c>
      <c r="D485" s="294" t="s">
        <v>2524</v>
      </c>
      <c r="E485" s="265">
        <f>VLOOKUP(D485,ФОТ!$B$3:$C$105,2,FALSE)</f>
        <v>113.69</v>
      </c>
      <c r="F485" s="39">
        <v>1.44</v>
      </c>
      <c r="G485" s="262">
        <f>ROUND(E485*F485,2)</f>
        <v>163.71</v>
      </c>
      <c r="H485" s="220">
        <f>ROUND(G485*ФОТ!$D$3,2)</f>
        <v>436.12</v>
      </c>
      <c r="I485" s="190">
        <f>ROUND(H485*ФОТ!$E$3,1)</f>
        <v>632.4</v>
      </c>
      <c r="J485" s="190">
        <f>ROUND(H485*ФОТ!$F$3,1)</f>
        <v>567</v>
      </c>
    </row>
    <row r="486" spans="1:10" x14ac:dyDescent="0.2">
      <c r="A486" s="100"/>
      <c r="B486" s="57" t="s">
        <v>3742</v>
      </c>
      <c r="C486" s="62"/>
      <c r="D486" s="153"/>
      <c r="E486" s="217"/>
      <c r="F486" s="39"/>
      <c r="G486" s="43"/>
      <c r="H486" s="43"/>
      <c r="I486" s="203"/>
      <c r="J486" s="367"/>
    </row>
    <row r="487" spans="1:10" x14ac:dyDescent="0.2">
      <c r="A487" s="100"/>
      <c r="B487" s="57"/>
      <c r="C487" s="62"/>
      <c r="D487" s="153"/>
      <c r="E487" s="217"/>
      <c r="F487" s="39"/>
      <c r="G487" s="43"/>
      <c r="H487" s="39"/>
      <c r="I487" s="203"/>
      <c r="J487" s="367"/>
    </row>
    <row r="488" spans="1:10" x14ac:dyDescent="0.2">
      <c r="A488" s="100" t="s">
        <v>34</v>
      </c>
      <c r="B488" s="57" t="s">
        <v>35</v>
      </c>
      <c r="C488" s="62" t="s">
        <v>2219</v>
      </c>
      <c r="D488" s="344" t="s">
        <v>2529</v>
      </c>
      <c r="E488" s="265">
        <f>VLOOKUP(D488,ФОТ!$B$3:$C$105,2,FALSE)</f>
        <v>146.24</v>
      </c>
      <c r="F488" s="39">
        <v>0.64</v>
      </c>
      <c r="G488" s="262">
        <f>ROUND(E488*F488,2)</f>
        <v>93.59</v>
      </c>
      <c r="H488" s="220">
        <f>ROUND(G488*ФОТ!$D$3,2)</f>
        <v>249.32</v>
      </c>
      <c r="I488" s="190">
        <f>ROUND(H488*ФОТ!$E$3,1)</f>
        <v>361.5</v>
      </c>
      <c r="J488" s="190">
        <f>ROUND(H488*ФОТ!$F$3,1)</f>
        <v>324.10000000000002</v>
      </c>
    </row>
    <row r="489" spans="1:10" x14ac:dyDescent="0.2">
      <c r="A489" s="100"/>
      <c r="B489" s="57"/>
      <c r="C489" s="62"/>
      <c r="D489" s="294" t="s">
        <v>2524</v>
      </c>
      <c r="E489" s="265">
        <f>VLOOKUP(D489,ФОТ!$B$3:$C$105,2,FALSE)</f>
        <v>113.69</v>
      </c>
      <c r="F489" s="39">
        <v>1.44</v>
      </c>
      <c r="G489" s="262">
        <f>ROUND(E489*F489,2)</f>
        <v>163.71</v>
      </c>
      <c r="H489" s="220">
        <f>ROUND(G489*ФОТ!$D$3,2)</f>
        <v>436.12</v>
      </c>
      <c r="I489" s="190">
        <f>ROUND(H489*ФОТ!$E$3,1)</f>
        <v>632.4</v>
      </c>
      <c r="J489" s="190">
        <f>ROUND(H489*ФОТ!$F$3,1)</f>
        <v>567</v>
      </c>
    </row>
    <row r="490" spans="1:10" ht="15" x14ac:dyDescent="0.25">
      <c r="A490" s="100"/>
      <c r="B490" s="57"/>
      <c r="C490" s="62"/>
      <c r="D490" s="294"/>
      <c r="E490" s="265"/>
      <c r="F490" s="39"/>
      <c r="G490" s="262"/>
      <c r="H490" s="220"/>
      <c r="I490" s="242">
        <f>I488+I489</f>
        <v>993.9</v>
      </c>
      <c r="J490" s="242">
        <f>J488+J489</f>
        <v>891.1</v>
      </c>
    </row>
    <row r="491" spans="1:10" ht="23.25" customHeight="1" x14ac:dyDescent="0.2">
      <c r="A491" s="100" t="s">
        <v>36</v>
      </c>
      <c r="B491" s="57" t="s">
        <v>37</v>
      </c>
      <c r="C491" s="62" t="s">
        <v>2219</v>
      </c>
      <c r="D491" s="294" t="s">
        <v>2524</v>
      </c>
      <c r="E491" s="265">
        <f>VLOOKUP(D491,ФОТ!$B$3:$C$105,2,FALSE)</f>
        <v>113.69</v>
      </c>
      <c r="F491" s="39">
        <v>1.5</v>
      </c>
      <c r="G491" s="262">
        <f>ROUND(E491*F491,2)</f>
        <v>170.54</v>
      </c>
      <c r="H491" s="220">
        <f>ROUND(G491*ФОТ!$D$3,2)</f>
        <v>454.32</v>
      </c>
      <c r="I491" s="190">
        <f>ROUND(H491*ФОТ!$E$3,1)</f>
        <v>658.8</v>
      </c>
      <c r="J491" s="190">
        <f>ROUND(H491*ФОТ!$F$3,1)</f>
        <v>590.6</v>
      </c>
    </row>
    <row r="492" spans="1:10" x14ac:dyDescent="0.2">
      <c r="A492" s="100"/>
      <c r="B492" s="57"/>
      <c r="C492" s="62"/>
      <c r="D492" s="153"/>
      <c r="E492" s="217"/>
      <c r="F492" s="39"/>
      <c r="G492" s="43"/>
      <c r="H492" s="43"/>
      <c r="I492" s="203"/>
      <c r="J492" s="367"/>
    </row>
    <row r="493" spans="1:10" x14ac:dyDescent="0.2">
      <c r="A493" s="100" t="s">
        <v>38</v>
      </c>
      <c r="B493" s="57" t="s">
        <v>1349</v>
      </c>
      <c r="C493" s="62" t="s">
        <v>1350</v>
      </c>
      <c r="D493" s="294" t="s">
        <v>2524</v>
      </c>
      <c r="E493" s="265">
        <f>VLOOKUP(D493,ФОТ!$B$3:$C$105,2,FALSE)</f>
        <v>113.69</v>
      </c>
      <c r="F493" s="39">
        <v>0.3</v>
      </c>
      <c r="G493" s="262">
        <f>ROUND(E493*F493,2)</f>
        <v>34.11</v>
      </c>
      <c r="H493" s="220">
        <f>ROUND(G493*ФОТ!$D$3,2)</f>
        <v>90.87</v>
      </c>
      <c r="I493" s="190">
        <f>ROUND(H493*ФОТ!$E$3,1)</f>
        <v>131.80000000000001</v>
      </c>
      <c r="J493" s="190">
        <f>ROUND(H493*ФОТ!$F$3,1)</f>
        <v>118.1</v>
      </c>
    </row>
    <row r="494" spans="1:10" x14ac:dyDescent="0.2">
      <c r="A494" s="100"/>
      <c r="B494" s="57"/>
      <c r="C494" s="62"/>
      <c r="D494" s="153"/>
      <c r="E494" s="217"/>
      <c r="F494" s="39"/>
      <c r="G494" s="43"/>
      <c r="H494" s="43"/>
      <c r="I494" s="203"/>
      <c r="J494" s="367"/>
    </row>
    <row r="495" spans="1:10" x14ac:dyDescent="0.2">
      <c r="A495" s="100" t="s">
        <v>1351</v>
      </c>
      <c r="B495" s="57" t="s">
        <v>185</v>
      </c>
      <c r="C495" s="62" t="s">
        <v>186</v>
      </c>
      <c r="D495" s="294" t="s">
        <v>2524</v>
      </c>
      <c r="E495" s="265">
        <f>VLOOKUP(D495,ФОТ!$B$3:$C$105,2,FALSE)</f>
        <v>113.69</v>
      </c>
      <c r="F495" s="39">
        <v>0.5</v>
      </c>
      <c r="G495" s="262">
        <f>ROUND(E495*F495,2)</f>
        <v>56.85</v>
      </c>
      <c r="H495" s="220">
        <f>ROUND(G495*ФОТ!$D$3,2)</f>
        <v>151.44999999999999</v>
      </c>
      <c r="I495" s="190">
        <f>ROUND(H495*ФОТ!$E$3,1)</f>
        <v>219.6</v>
      </c>
      <c r="J495" s="190">
        <f>ROUND(H495*ФОТ!$F$3,1)</f>
        <v>196.9</v>
      </c>
    </row>
    <row r="496" spans="1:10" x14ac:dyDescent="0.2">
      <c r="A496" s="100"/>
      <c r="B496" s="57" t="s">
        <v>187</v>
      </c>
      <c r="C496" s="62" t="s">
        <v>188</v>
      </c>
      <c r="D496" s="294" t="s">
        <v>2525</v>
      </c>
      <c r="E496" s="265">
        <f>VLOOKUP(D496,ФОТ!$B$3:$C$105,2,FALSE)</f>
        <v>131.12</v>
      </c>
      <c r="F496" s="39">
        <v>0.5</v>
      </c>
      <c r="G496" s="262">
        <f>ROUND(E496*F496,2)</f>
        <v>65.56</v>
      </c>
      <c r="H496" s="220">
        <f>ROUND(G496*ФОТ!$D$3,2)</f>
        <v>174.65</v>
      </c>
      <c r="I496" s="190">
        <f>ROUND(H496*ФОТ!$E$3,1)</f>
        <v>253.2</v>
      </c>
      <c r="J496" s="190">
        <f>ROUND(H496*ФОТ!$F$3,1)</f>
        <v>227</v>
      </c>
    </row>
    <row r="497" spans="1:10" ht="15" x14ac:dyDescent="0.25">
      <c r="A497" s="100"/>
      <c r="B497" s="57"/>
      <c r="C497" s="62"/>
      <c r="D497" s="53"/>
      <c r="E497" s="360"/>
      <c r="F497" s="39"/>
      <c r="G497" s="264"/>
      <c r="H497" s="220"/>
      <c r="I497" s="368">
        <f>I495+I496</f>
        <v>472.8</v>
      </c>
      <c r="J497" s="368">
        <f>J495+J496</f>
        <v>423.9</v>
      </c>
    </row>
    <row r="498" spans="1:10" x14ac:dyDescent="0.2">
      <c r="A498" s="100"/>
      <c r="B498" s="57"/>
      <c r="C498" s="62"/>
      <c r="D498" s="153"/>
      <c r="E498" s="217"/>
      <c r="F498" s="39"/>
      <c r="G498" s="43"/>
      <c r="H498" s="43"/>
      <c r="I498" s="203"/>
      <c r="J498" s="367"/>
    </row>
    <row r="499" spans="1:10" ht="15.75" customHeight="1" x14ac:dyDescent="0.2">
      <c r="A499" s="100" t="s">
        <v>189</v>
      </c>
      <c r="B499" s="57" t="s">
        <v>190</v>
      </c>
      <c r="C499" s="62" t="s">
        <v>191</v>
      </c>
      <c r="D499" s="294" t="s">
        <v>2524</v>
      </c>
      <c r="E499" s="265">
        <f>VLOOKUP(D499,ФОТ!$B$3:$C$105,2,FALSE)</f>
        <v>113.69</v>
      </c>
      <c r="F499" s="39">
        <v>0.36</v>
      </c>
      <c r="G499" s="262">
        <f>ROUND(E499*F499,2)</f>
        <v>40.93</v>
      </c>
      <c r="H499" s="220">
        <f>ROUND(G499*ФОТ!$D$3,2)</f>
        <v>109.04</v>
      </c>
      <c r="I499" s="190">
        <f>ROUND(H499*ФОТ!$E$3,1)</f>
        <v>158.1</v>
      </c>
      <c r="J499" s="190">
        <f>ROUND(H499*ФОТ!$F$3,1)</f>
        <v>141.80000000000001</v>
      </c>
    </row>
    <row r="500" spans="1:10" x14ac:dyDescent="0.2">
      <c r="A500" s="100"/>
      <c r="B500" s="57" t="s">
        <v>192</v>
      </c>
      <c r="C500" s="62"/>
      <c r="D500" s="153"/>
      <c r="E500" s="217"/>
      <c r="F500" s="39"/>
      <c r="G500" s="43"/>
      <c r="H500" s="43"/>
      <c r="I500" s="203"/>
      <c r="J500" s="367"/>
    </row>
    <row r="501" spans="1:10" x14ac:dyDescent="0.2">
      <c r="A501" s="100"/>
      <c r="B501" s="57"/>
      <c r="C501" s="62"/>
      <c r="D501" s="153"/>
      <c r="E501" s="217"/>
      <c r="F501" s="39"/>
      <c r="G501" s="43"/>
      <c r="H501" s="43"/>
      <c r="I501" s="203"/>
      <c r="J501" s="367"/>
    </row>
    <row r="502" spans="1:10" x14ac:dyDescent="0.2">
      <c r="A502" s="100" t="s">
        <v>193</v>
      </c>
      <c r="B502" s="57" t="s">
        <v>194</v>
      </c>
      <c r="C502" s="62" t="s">
        <v>191</v>
      </c>
      <c r="D502" s="294" t="s">
        <v>2524</v>
      </c>
      <c r="E502" s="265">
        <f>VLOOKUP(D502,ФОТ!$B$3:$C$105,2,FALSE)</f>
        <v>113.69</v>
      </c>
      <c r="F502" s="39">
        <v>0.36</v>
      </c>
      <c r="G502" s="262">
        <f>ROUND(E502*F502,2)</f>
        <v>40.93</v>
      </c>
      <c r="H502" s="220">
        <f>ROUND(G502*ФОТ!$D$3,2)</f>
        <v>109.04</v>
      </c>
      <c r="I502" s="190">
        <f>ROUND(H502*ФОТ!$E$3,1)</f>
        <v>158.1</v>
      </c>
      <c r="J502" s="190">
        <f>ROUND(H502*ФОТ!$F$3,1)</f>
        <v>141.80000000000001</v>
      </c>
    </row>
    <row r="503" spans="1:10" x14ac:dyDescent="0.2">
      <c r="A503" s="100"/>
      <c r="B503" s="57" t="s">
        <v>195</v>
      </c>
      <c r="C503" s="62"/>
      <c r="D503" s="153"/>
      <c r="E503" s="217"/>
      <c r="F503" s="39"/>
      <c r="G503" s="43"/>
      <c r="H503" s="43"/>
      <c r="I503" s="203"/>
      <c r="J503" s="367"/>
    </row>
    <row r="504" spans="1:10" x14ac:dyDescent="0.2">
      <c r="A504" s="100"/>
      <c r="B504" s="57"/>
      <c r="C504" s="62"/>
      <c r="D504" s="153"/>
      <c r="E504" s="217"/>
      <c r="F504" s="39"/>
      <c r="G504" s="43"/>
      <c r="H504" s="43"/>
      <c r="I504" s="203"/>
      <c r="J504" s="367"/>
    </row>
    <row r="505" spans="1:10" x14ac:dyDescent="0.2">
      <c r="A505" s="100" t="s">
        <v>196</v>
      </c>
      <c r="B505" s="57" t="s">
        <v>194</v>
      </c>
      <c r="C505" s="62"/>
      <c r="D505" s="153"/>
      <c r="E505" s="217"/>
      <c r="F505" s="39"/>
      <c r="G505" s="43"/>
      <c r="H505" s="43"/>
      <c r="I505" s="203"/>
      <c r="J505" s="367"/>
    </row>
    <row r="506" spans="1:10" x14ac:dyDescent="0.2">
      <c r="A506" s="100"/>
      <c r="B506" s="57" t="s">
        <v>197</v>
      </c>
      <c r="C506" s="62"/>
      <c r="D506" s="153"/>
      <c r="E506" s="217"/>
      <c r="F506" s="39"/>
      <c r="G506" s="43"/>
      <c r="H506" s="43"/>
      <c r="I506" s="203"/>
      <c r="J506" s="367"/>
    </row>
    <row r="507" spans="1:10" x14ac:dyDescent="0.2">
      <c r="A507" s="100"/>
      <c r="B507" s="57" t="s">
        <v>198</v>
      </c>
      <c r="C507" s="62" t="s">
        <v>3203</v>
      </c>
      <c r="D507" s="294" t="s">
        <v>2524</v>
      </c>
      <c r="E507" s="265">
        <f>VLOOKUP(D507,ФОТ!$B$3:$C$105,2,FALSE)</f>
        <v>113.69</v>
      </c>
      <c r="F507" s="39">
        <v>1.44</v>
      </c>
      <c r="G507" s="262">
        <f>ROUND(E507*F507,2)</f>
        <v>163.71</v>
      </c>
      <c r="H507" s="220">
        <f>ROUND(G507*ФОТ!$D$3,2)</f>
        <v>436.12</v>
      </c>
      <c r="I507" s="190">
        <f>ROUND(H507*ФОТ!$E$3,1)</f>
        <v>632.4</v>
      </c>
      <c r="J507" s="190">
        <f>ROUND(H507*ФОТ!$F$3,1)</f>
        <v>567</v>
      </c>
    </row>
    <row r="508" spans="1:10" x14ac:dyDescent="0.2">
      <c r="A508" s="100"/>
      <c r="B508" s="57"/>
      <c r="C508" s="62"/>
      <c r="D508" s="153"/>
      <c r="E508" s="217"/>
      <c r="F508" s="39"/>
      <c r="G508" s="39"/>
      <c r="H508" s="43"/>
      <c r="I508" s="202"/>
      <c r="J508" s="202"/>
    </row>
    <row r="509" spans="1:10" x14ac:dyDescent="0.2">
      <c r="A509" s="100"/>
      <c r="B509" s="57" t="s">
        <v>199</v>
      </c>
      <c r="C509" s="62" t="s">
        <v>2219</v>
      </c>
      <c r="D509" s="294" t="s">
        <v>2524</v>
      </c>
      <c r="E509" s="265">
        <f>VLOOKUP(D509,ФОТ!$B$3:$C$105,2,FALSE)</f>
        <v>113.69</v>
      </c>
      <c r="F509" s="39">
        <v>1.44</v>
      </c>
      <c r="G509" s="262">
        <f>ROUND(E509*F509,2)</f>
        <v>163.71</v>
      </c>
      <c r="H509" s="220">
        <f>ROUND(G509*ФОТ!$D$3,2)</f>
        <v>436.12</v>
      </c>
      <c r="I509" s="190">
        <f>ROUND(H509*ФОТ!$E$3,1)</f>
        <v>632.4</v>
      </c>
      <c r="J509" s="190">
        <f>ROUND(H509*ФОТ!$F$3,1)</f>
        <v>567</v>
      </c>
    </row>
    <row r="510" spans="1:10" x14ac:dyDescent="0.2">
      <c r="A510" s="100"/>
      <c r="B510" s="57"/>
      <c r="C510" s="62"/>
      <c r="D510" s="294" t="s">
        <v>2525</v>
      </c>
      <c r="E510" s="265">
        <f>VLOOKUP(D510,ФОТ!$B$3:$C$105,2,FALSE)</f>
        <v>131.12</v>
      </c>
      <c r="F510" s="39">
        <v>1.44</v>
      </c>
      <c r="G510" s="262">
        <f>ROUND(E510*F510,2)</f>
        <v>188.81</v>
      </c>
      <c r="H510" s="220">
        <f>ROUND(G510*ФОТ!$D$3,2)</f>
        <v>502.99</v>
      </c>
      <c r="I510" s="190">
        <f>ROUND(H510*ФОТ!$E$3,1)</f>
        <v>729.3</v>
      </c>
      <c r="J510" s="190">
        <f>ROUND(H510*ФОТ!$F$3,1)</f>
        <v>653.9</v>
      </c>
    </row>
    <row r="511" spans="1:10" ht="15" x14ac:dyDescent="0.25">
      <c r="A511" s="100"/>
      <c r="B511" s="57"/>
      <c r="C511" s="62"/>
      <c r="D511" s="53"/>
      <c r="E511" s="360"/>
      <c r="F511" s="39"/>
      <c r="G511" s="264"/>
      <c r="H511" s="220"/>
      <c r="I511" s="368">
        <f>I509+I510</f>
        <v>1361.7</v>
      </c>
      <c r="J511" s="368">
        <f>J509+J510</f>
        <v>1220.9000000000001</v>
      </c>
    </row>
    <row r="512" spans="1:10" x14ac:dyDescent="0.2">
      <c r="A512" s="100"/>
      <c r="B512" s="57"/>
      <c r="C512" s="62"/>
      <c r="D512" s="153"/>
      <c r="E512" s="217"/>
      <c r="F512" s="39"/>
      <c r="G512" s="43"/>
      <c r="H512" s="43"/>
      <c r="I512" s="203"/>
      <c r="J512" s="367"/>
    </row>
    <row r="513" spans="1:10" x14ac:dyDescent="0.2">
      <c r="A513" s="100" t="s">
        <v>200</v>
      </c>
      <c r="B513" s="57" t="s">
        <v>201</v>
      </c>
      <c r="C513" s="62" t="s">
        <v>3203</v>
      </c>
      <c r="D513" s="294" t="s">
        <v>2524</v>
      </c>
      <c r="E513" s="265">
        <f>VLOOKUP(D513,ФОТ!$B$3:$C$105,2,FALSE)</f>
        <v>113.69</v>
      </c>
      <c r="F513" s="39">
        <v>1.44</v>
      </c>
      <c r="G513" s="262">
        <f>ROUND(E513*F513,2)</f>
        <v>163.71</v>
      </c>
      <c r="H513" s="220">
        <f>ROUND(G513*ФОТ!$D$3,2)</f>
        <v>436.12</v>
      </c>
      <c r="I513" s="190">
        <f>ROUND(H513*ФОТ!$E$3,1)</f>
        <v>632.4</v>
      </c>
      <c r="J513" s="190">
        <f>ROUND(H513*ФОТ!$F$3,1)</f>
        <v>567</v>
      </c>
    </row>
    <row r="514" spans="1:10" x14ac:dyDescent="0.2">
      <c r="A514" s="100"/>
      <c r="B514" s="57" t="s">
        <v>202</v>
      </c>
      <c r="C514" s="62"/>
      <c r="D514" s="294" t="s">
        <v>2525</v>
      </c>
      <c r="E514" s="265">
        <f>VLOOKUP(D514,ФОТ!$B$3:$C$105,2,FALSE)</f>
        <v>131.12</v>
      </c>
      <c r="F514" s="39">
        <v>1.44</v>
      </c>
      <c r="G514" s="262">
        <f>ROUND(E514*F514,2)</f>
        <v>188.81</v>
      </c>
      <c r="H514" s="220">
        <f>ROUND(G514*ФОТ!$D$3,2)</f>
        <v>502.99</v>
      </c>
      <c r="I514" s="190">
        <f>ROUND(H514*ФОТ!$E$3,1)</f>
        <v>729.3</v>
      </c>
      <c r="J514" s="190">
        <f>ROUND(H514*ФОТ!$F$3,1)</f>
        <v>653.9</v>
      </c>
    </row>
    <row r="515" spans="1:10" ht="15" x14ac:dyDescent="0.25">
      <c r="A515" s="100"/>
      <c r="B515" s="57"/>
      <c r="C515" s="62"/>
      <c r="D515" s="53"/>
      <c r="E515" s="360"/>
      <c r="F515" s="39"/>
      <c r="G515" s="264"/>
      <c r="H515" s="220"/>
      <c r="I515" s="368">
        <f>I513+I514</f>
        <v>1361.7</v>
      </c>
      <c r="J515" s="368">
        <f>J513+J514</f>
        <v>1220.9000000000001</v>
      </c>
    </row>
    <row r="516" spans="1:10" x14ac:dyDescent="0.2">
      <c r="A516" s="100"/>
      <c r="B516" s="57"/>
      <c r="C516" s="62"/>
      <c r="D516" s="153"/>
      <c r="E516" s="217"/>
      <c r="F516" s="39"/>
      <c r="G516" s="43"/>
      <c r="H516" s="43"/>
      <c r="I516" s="203"/>
      <c r="J516" s="367"/>
    </row>
    <row r="517" spans="1:10" x14ac:dyDescent="0.2">
      <c r="A517" s="100"/>
      <c r="B517" s="57" t="s">
        <v>203</v>
      </c>
      <c r="C517" s="62" t="s">
        <v>2219</v>
      </c>
      <c r="D517" s="294" t="s">
        <v>2525</v>
      </c>
      <c r="E517" s="265">
        <f>VLOOKUP(D517,ФОТ!$B$3:$C$105,2,FALSE)</f>
        <v>131.12</v>
      </c>
      <c r="F517" s="39">
        <v>4.32</v>
      </c>
      <c r="G517" s="262">
        <f>ROUND(E517*F517,2)</f>
        <v>566.44000000000005</v>
      </c>
      <c r="H517" s="220">
        <f>ROUND(G517*ФОТ!$D$3,2)</f>
        <v>1509</v>
      </c>
      <c r="I517" s="190">
        <f>ROUND(H517*ФОТ!$E$3,1)</f>
        <v>2188.1</v>
      </c>
      <c r="J517" s="190">
        <f>ROUND(H517*ФОТ!$F$3,1)</f>
        <v>1961.7</v>
      </c>
    </row>
    <row r="518" spans="1:10" x14ac:dyDescent="0.2">
      <c r="A518" s="100"/>
      <c r="B518" s="57"/>
      <c r="C518" s="62"/>
      <c r="D518" s="153"/>
      <c r="E518" s="217"/>
      <c r="F518" s="39"/>
      <c r="G518" s="43"/>
      <c r="H518" s="43"/>
      <c r="I518" s="203"/>
      <c r="J518" s="367"/>
    </row>
    <row r="519" spans="1:10" x14ac:dyDescent="0.2">
      <c r="A519" s="100" t="s">
        <v>204</v>
      </c>
      <c r="B519" s="57" t="s">
        <v>205</v>
      </c>
      <c r="C519" s="62" t="s">
        <v>206</v>
      </c>
      <c r="D519" s="294" t="s">
        <v>2524</v>
      </c>
      <c r="E519" s="265">
        <f>VLOOKUP(D519,ФОТ!$B$3:$C$105,2,FALSE)</f>
        <v>113.69</v>
      </c>
      <c r="F519" s="39">
        <v>0.25</v>
      </c>
      <c r="G519" s="262">
        <f>ROUND(E519*F519,2)</f>
        <v>28.42</v>
      </c>
      <c r="H519" s="220">
        <f>ROUND(G519*ФОТ!$D$3,2)</f>
        <v>75.709999999999994</v>
      </c>
      <c r="I519" s="190">
        <f>ROUND(H519*ФОТ!$E$3,1)</f>
        <v>109.8</v>
      </c>
      <c r="J519" s="190">
        <f>ROUND(H519*ФОТ!$F$3,1)</f>
        <v>98.4</v>
      </c>
    </row>
    <row r="520" spans="1:10" x14ac:dyDescent="0.2">
      <c r="A520" s="100"/>
      <c r="B520" s="57"/>
      <c r="C520" s="62"/>
      <c r="D520" s="294" t="s">
        <v>2525</v>
      </c>
      <c r="E520" s="265">
        <f>VLOOKUP(D520,ФОТ!$B$3:$C$105,2,FALSE)</f>
        <v>131.12</v>
      </c>
      <c r="F520" s="39">
        <v>0.25</v>
      </c>
      <c r="G520" s="262">
        <f>ROUND(E520*F520,2)</f>
        <v>32.78</v>
      </c>
      <c r="H520" s="220">
        <f>ROUND(G520*ФОТ!$D$3,2)</f>
        <v>87.33</v>
      </c>
      <c r="I520" s="190">
        <f>ROUND(H520*ФОТ!$E$3,1)</f>
        <v>126.6</v>
      </c>
      <c r="J520" s="190">
        <f>ROUND(H520*ФОТ!$F$3,1)</f>
        <v>113.5</v>
      </c>
    </row>
    <row r="521" spans="1:10" ht="15" x14ac:dyDescent="0.25">
      <c r="A521" s="100"/>
      <c r="B521" s="57"/>
      <c r="C521" s="62"/>
      <c r="D521" s="53"/>
      <c r="E521" s="360"/>
      <c r="F521" s="39"/>
      <c r="G521" s="264"/>
      <c r="H521" s="220"/>
      <c r="I521" s="368">
        <f>I519+I520</f>
        <v>236.4</v>
      </c>
      <c r="J521" s="368">
        <f>J519+J520</f>
        <v>211.9</v>
      </c>
    </row>
    <row r="522" spans="1:10" x14ac:dyDescent="0.2">
      <c r="A522" s="100"/>
      <c r="B522" s="57"/>
      <c r="C522" s="62"/>
      <c r="D522" s="153"/>
      <c r="E522" s="217"/>
      <c r="F522" s="39"/>
      <c r="G522" s="43"/>
      <c r="H522" s="43"/>
      <c r="I522" s="203"/>
      <c r="J522" s="367"/>
    </row>
    <row r="523" spans="1:10" x14ac:dyDescent="0.2">
      <c r="A523" s="100" t="s">
        <v>207</v>
      </c>
      <c r="B523" s="57" t="s">
        <v>208</v>
      </c>
      <c r="C523" s="62" t="s">
        <v>2219</v>
      </c>
      <c r="D523" s="294" t="s">
        <v>2525</v>
      </c>
      <c r="E523" s="265">
        <f>VLOOKUP(D523,ФОТ!$B$3:$C$105,2,FALSE)</f>
        <v>131.12</v>
      </c>
      <c r="F523" s="39">
        <v>1.5</v>
      </c>
      <c r="G523" s="262">
        <f>ROUND(E523*F523,2)</f>
        <v>196.68</v>
      </c>
      <c r="H523" s="220">
        <f>ROUND(G523*ФОТ!$D$3,2)</f>
        <v>523.96</v>
      </c>
      <c r="I523" s="190">
        <f>ROUND(H523*ФОТ!$E$3,1)</f>
        <v>759.7</v>
      </c>
      <c r="J523" s="202"/>
    </row>
    <row r="524" spans="1:10" x14ac:dyDescent="0.2">
      <c r="A524" s="100"/>
      <c r="B524" s="57"/>
      <c r="C524" s="62"/>
      <c r="D524" s="153"/>
      <c r="E524" s="217"/>
      <c r="F524" s="39"/>
      <c r="G524" s="43"/>
      <c r="H524" s="43"/>
      <c r="I524" s="203"/>
      <c r="J524" s="367"/>
    </row>
    <row r="525" spans="1:10" x14ac:dyDescent="0.2">
      <c r="A525" s="100" t="s">
        <v>209</v>
      </c>
      <c r="B525" s="6" t="s">
        <v>95</v>
      </c>
      <c r="C525" s="62" t="s">
        <v>2513</v>
      </c>
      <c r="D525" s="294" t="s">
        <v>2524</v>
      </c>
      <c r="E525" s="265">
        <f>VLOOKUP(D525,ФОТ!$B$3:$C$105,2,FALSE)</f>
        <v>113.69</v>
      </c>
      <c r="F525" s="154">
        <v>0.3</v>
      </c>
      <c r="G525" s="262">
        <f>ROUND(E525*F525,2)</f>
        <v>34.11</v>
      </c>
      <c r="H525" s="220">
        <f>ROUND(G525*ФОТ!$D$3,2)</f>
        <v>90.87</v>
      </c>
      <c r="I525" s="190">
        <f>ROUND(H525*ФОТ!$E$3,1)</f>
        <v>131.80000000000001</v>
      </c>
      <c r="J525" s="190">
        <f>ROUND(H525*ФОТ!$F$3,1)</f>
        <v>118.1</v>
      </c>
    </row>
    <row r="526" spans="1:10" x14ac:dyDescent="0.2">
      <c r="A526" s="100"/>
      <c r="B526" s="6"/>
      <c r="C526" s="62"/>
      <c r="D526" s="153"/>
      <c r="E526" s="62"/>
      <c r="F526" s="154"/>
      <c r="G526" s="42"/>
      <c r="H526" s="43"/>
      <c r="I526" s="203"/>
      <c r="J526" s="367"/>
    </row>
    <row r="527" spans="1:10" x14ac:dyDescent="0.2">
      <c r="A527" s="100" t="s">
        <v>96</v>
      </c>
      <c r="B527" s="6" t="s">
        <v>774</v>
      </c>
      <c r="C527" s="62" t="s">
        <v>289</v>
      </c>
      <c r="D527" s="294" t="s">
        <v>2524</v>
      </c>
      <c r="E527" s="265">
        <f>VLOOKUP(D527,ФОТ!$B$3:$C$105,2,FALSE)</f>
        <v>113.69</v>
      </c>
      <c r="F527" s="154">
        <v>0.25</v>
      </c>
      <c r="G527" s="262">
        <f>ROUND(E527*F527,2)</f>
        <v>28.42</v>
      </c>
      <c r="H527" s="220">
        <f>ROUND(G527*ФОТ!$D$3,2)</f>
        <v>75.709999999999994</v>
      </c>
      <c r="I527" s="190">
        <f>ROUND(H527*ФОТ!$E$3,1)</f>
        <v>109.8</v>
      </c>
      <c r="J527" s="190">
        <f>ROUND(H527*ФОТ!$F$3,1)</f>
        <v>98.4</v>
      </c>
    </row>
    <row r="528" spans="1:10" x14ac:dyDescent="0.2">
      <c r="A528" s="100"/>
      <c r="B528" s="57"/>
      <c r="C528" s="62"/>
      <c r="D528" s="153"/>
      <c r="E528" s="217"/>
      <c r="F528" s="39"/>
      <c r="G528" s="43"/>
      <c r="H528" s="43"/>
      <c r="I528" s="203"/>
      <c r="J528" s="367"/>
    </row>
    <row r="529" spans="1:10" x14ac:dyDescent="0.2">
      <c r="A529" s="100" t="s">
        <v>775</v>
      </c>
      <c r="B529" s="57" t="s">
        <v>776</v>
      </c>
      <c r="C529" s="62" t="s">
        <v>2566</v>
      </c>
      <c r="D529" s="294" t="s">
        <v>2524</v>
      </c>
      <c r="E529" s="265">
        <f>VLOOKUP(D529,ФОТ!$B$3:$C$105,2,FALSE)</f>
        <v>113.69</v>
      </c>
      <c r="F529" s="39">
        <v>1</v>
      </c>
      <c r="G529" s="262">
        <f>ROUND(E529*F529,2)</f>
        <v>113.69</v>
      </c>
      <c r="H529" s="220">
        <f>ROUND(G529*ФОТ!$D$3,2)</f>
        <v>302.87</v>
      </c>
      <c r="I529" s="190">
        <f>ROUND(H529*ФОТ!$E$3,1)</f>
        <v>439.2</v>
      </c>
      <c r="J529" s="190">
        <f>ROUND(H529*ФОТ!$F$3,1)</f>
        <v>393.7</v>
      </c>
    </row>
    <row r="530" spans="1:10" x14ac:dyDescent="0.2">
      <c r="A530" s="100"/>
      <c r="B530" s="57" t="s">
        <v>777</v>
      </c>
      <c r="C530" s="62"/>
      <c r="D530" s="53"/>
      <c r="E530" s="217"/>
      <c r="F530" s="39"/>
      <c r="G530" s="43"/>
      <c r="H530" s="43"/>
      <c r="I530" s="203"/>
      <c r="J530" s="202"/>
    </row>
    <row r="531" spans="1:10" x14ac:dyDescent="0.2">
      <c r="A531" s="100"/>
      <c r="B531" s="57"/>
      <c r="C531" s="62"/>
      <c r="D531" s="53"/>
      <c r="E531" s="217"/>
      <c r="F531" s="39"/>
      <c r="G531" s="43"/>
      <c r="H531" s="43"/>
      <c r="I531" s="203"/>
      <c r="J531" s="202"/>
    </row>
    <row r="532" spans="1:10" x14ac:dyDescent="0.2">
      <c r="A532" s="100" t="s">
        <v>778</v>
      </c>
      <c r="B532" s="57" t="s">
        <v>776</v>
      </c>
      <c r="C532" s="62" t="s">
        <v>2219</v>
      </c>
      <c r="D532" s="294" t="s">
        <v>2524</v>
      </c>
      <c r="E532" s="265">
        <f>VLOOKUP(D532,ФОТ!$B$3:$C$105,2,FALSE)</f>
        <v>113.69</v>
      </c>
      <c r="F532" s="39">
        <v>2</v>
      </c>
      <c r="G532" s="262">
        <f>ROUND(E532*F532,2)</f>
        <v>227.38</v>
      </c>
      <c r="H532" s="220">
        <f>ROUND(G532*ФОТ!$D$3,2)</f>
        <v>605.74</v>
      </c>
      <c r="I532" s="190">
        <f>ROUND(H532*ФОТ!$E$3,1)</f>
        <v>878.3</v>
      </c>
      <c r="J532" s="190">
        <f>ROUND(H532*ФОТ!$F$3,1)</f>
        <v>787.5</v>
      </c>
    </row>
    <row r="533" spans="1:10" x14ac:dyDescent="0.2">
      <c r="A533" s="100"/>
      <c r="B533" s="57" t="s">
        <v>779</v>
      </c>
      <c r="C533" s="62"/>
      <c r="D533" s="53"/>
      <c r="E533" s="217"/>
      <c r="F533" s="39"/>
      <c r="G533" s="43"/>
      <c r="H533" s="43"/>
      <c r="I533" s="203"/>
      <c r="J533" s="202"/>
    </row>
    <row r="534" spans="1:10" x14ac:dyDescent="0.2">
      <c r="A534" s="100"/>
      <c r="B534" s="57"/>
      <c r="C534" s="62"/>
      <c r="D534" s="53"/>
      <c r="E534" s="217"/>
      <c r="F534" s="39"/>
      <c r="G534" s="43"/>
      <c r="H534" s="43"/>
      <c r="I534" s="203"/>
      <c r="J534" s="202"/>
    </row>
    <row r="535" spans="1:10" x14ac:dyDescent="0.2">
      <c r="A535" s="100" t="s">
        <v>780</v>
      </c>
      <c r="B535" s="57" t="s">
        <v>776</v>
      </c>
      <c r="C535" s="62" t="s">
        <v>2219</v>
      </c>
      <c r="D535" s="294" t="s">
        <v>2524</v>
      </c>
      <c r="E535" s="265">
        <f>VLOOKUP(D535,ФОТ!$B$3:$C$105,2,FALSE)</f>
        <v>113.69</v>
      </c>
      <c r="F535" s="39">
        <v>4</v>
      </c>
      <c r="G535" s="262">
        <f>ROUND(E535*F535,2)</f>
        <v>454.76</v>
      </c>
      <c r="H535" s="220">
        <f>ROUND(G535*ФОТ!$D$3,2)</f>
        <v>1211.48</v>
      </c>
      <c r="I535" s="190">
        <f>ROUND(H535*ФОТ!$E$3,1)</f>
        <v>1756.6</v>
      </c>
      <c r="J535" s="190">
        <f>ROUND(H535*ФОТ!$F$3,1)</f>
        <v>1574.9</v>
      </c>
    </row>
    <row r="536" spans="1:10" x14ac:dyDescent="0.2">
      <c r="A536" s="100"/>
      <c r="B536" s="57" t="s">
        <v>781</v>
      </c>
      <c r="C536" s="62"/>
      <c r="D536" s="53"/>
      <c r="E536" s="217"/>
      <c r="F536" s="39"/>
      <c r="G536" s="43"/>
      <c r="H536" s="43"/>
      <c r="I536" s="203"/>
      <c r="J536" s="202"/>
    </row>
    <row r="537" spans="1:10" x14ac:dyDescent="0.2">
      <c r="A537" s="100"/>
      <c r="B537" s="57"/>
      <c r="C537" s="54"/>
      <c r="D537" s="53"/>
      <c r="E537" s="54"/>
      <c r="F537" s="55"/>
      <c r="G537" s="55"/>
      <c r="H537" s="55"/>
      <c r="I537" s="203"/>
      <c r="J537" s="208"/>
    </row>
    <row r="538" spans="1:10" x14ac:dyDescent="0.2">
      <c r="A538" s="756" t="s">
        <v>1985</v>
      </c>
      <c r="B538" s="759"/>
      <c r="C538" s="759"/>
      <c r="D538" s="759"/>
      <c r="E538" s="759"/>
      <c r="F538" s="759"/>
      <c r="G538" s="759"/>
      <c r="H538" s="759"/>
      <c r="I538" s="759"/>
      <c r="J538" s="758"/>
    </row>
    <row r="539" spans="1:10" x14ac:dyDescent="0.2">
      <c r="A539" s="753" t="s">
        <v>1986</v>
      </c>
      <c r="B539" s="754"/>
      <c r="C539" s="754"/>
      <c r="D539" s="754"/>
      <c r="E539" s="754"/>
      <c r="F539" s="754"/>
      <c r="G539" s="754"/>
      <c r="H539" s="754"/>
      <c r="I539" s="754"/>
      <c r="J539" s="755"/>
    </row>
    <row r="540" spans="1:10" x14ac:dyDescent="0.2">
      <c r="A540" s="756" t="s">
        <v>1987</v>
      </c>
      <c r="B540" s="757"/>
      <c r="C540" s="757"/>
      <c r="D540" s="757"/>
      <c r="E540" s="757"/>
      <c r="F540" s="757"/>
      <c r="G540" s="757"/>
      <c r="H540" s="757"/>
      <c r="I540" s="757"/>
      <c r="J540" s="758"/>
    </row>
    <row r="541" spans="1:10" x14ac:dyDescent="0.2">
      <c r="A541" s="146"/>
      <c r="B541" s="70"/>
      <c r="C541" s="140"/>
      <c r="D541" s="48"/>
      <c r="E541" s="140"/>
      <c r="F541" s="50"/>
      <c r="G541" s="50"/>
      <c r="H541" s="50"/>
      <c r="I541" s="50"/>
      <c r="J541" s="361"/>
    </row>
    <row r="542" spans="1:10" ht="12.75" customHeight="1" x14ac:dyDescent="0.2">
      <c r="A542" s="285"/>
      <c r="B542" s="57"/>
      <c r="C542" s="54"/>
      <c r="D542" s="53"/>
      <c r="E542" s="54"/>
      <c r="F542" s="55"/>
      <c r="G542" s="56"/>
      <c r="H542" s="56"/>
      <c r="I542" s="56"/>
      <c r="J542" s="57"/>
    </row>
    <row r="543" spans="1:10" ht="24" customHeight="1" x14ac:dyDescent="0.2">
      <c r="A543" s="5" t="s">
        <v>1988</v>
      </c>
      <c r="B543" s="60"/>
      <c r="C543" s="60"/>
      <c r="D543" s="286"/>
      <c r="E543" s="60"/>
      <c r="F543" s="138"/>
      <c r="G543" s="59"/>
      <c r="H543" s="59"/>
      <c r="I543" s="59"/>
      <c r="J543" s="60"/>
    </row>
    <row r="544" spans="1:10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x14ac:dyDescent="0.2">
      <c r="A545" s="289" t="s">
        <v>3835</v>
      </c>
      <c r="B545" s="290"/>
      <c r="C545" s="186" t="s">
        <v>3836</v>
      </c>
      <c r="D545" s="291" t="s">
        <v>3837</v>
      </c>
      <c r="E545" s="245" t="s">
        <v>484</v>
      </c>
      <c r="F545" s="158" t="s">
        <v>485</v>
      </c>
      <c r="G545" s="245" t="s">
        <v>486</v>
      </c>
      <c r="H545" s="252" t="s">
        <v>487</v>
      </c>
      <c r="I545" s="237" t="s">
        <v>488</v>
      </c>
      <c r="J545" s="238"/>
    </row>
    <row r="546" spans="1:10" x14ac:dyDescent="0.2">
      <c r="A546" s="292" t="s">
        <v>489</v>
      </c>
      <c r="B546" s="160"/>
      <c r="C546" s="293" t="s">
        <v>490</v>
      </c>
      <c r="D546" s="294" t="s">
        <v>491</v>
      </c>
      <c r="E546" s="154" t="s">
        <v>492</v>
      </c>
      <c r="F546" s="62" t="s">
        <v>493</v>
      </c>
      <c r="G546" s="154" t="s">
        <v>494</v>
      </c>
      <c r="H546" s="39" t="s">
        <v>495</v>
      </c>
      <c r="I546" s="239" t="s">
        <v>496</v>
      </c>
      <c r="J546" s="240" t="s">
        <v>497</v>
      </c>
    </row>
    <row r="547" spans="1:10" x14ac:dyDescent="0.2">
      <c r="A547" s="292"/>
      <c r="B547" s="160"/>
      <c r="C547" s="293"/>
      <c r="D547" s="294" t="s">
        <v>498</v>
      </c>
      <c r="E547" s="154" t="s">
        <v>499</v>
      </c>
      <c r="F547" s="62" t="s">
        <v>500</v>
      </c>
      <c r="G547" s="154" t="s">
        <v>501</v>
      </c>
      <c r="H547" s="39" t="s">
        <v>499</v>
      </c>
      <c r="I547" s="202" t="s">
        <v>1633</v>
      </c>
      <c r="J547" s="208" t="s">
        <v>1634</v>
      </c>
    </row>
    <row r="548" spans="1:10" x14ac:dyDescent="0.2">
      <c r="A548" s="295"/>
      <c r="B548" s="296"/>
      <c r="C548" s="71"/>
      <c r="D548" s="297"/>
      <c r="E548" s="247"/>
      <c r="F548" s="49" t="s">
        <v>1635</v>
      </c>
      <c r="G548" s="50" t="s">
        <v>499</v>
      </c>
      <c r="H548" s="298"/>
      <c r="I548" s="241" t="s">
        <v>1637</v>
      </c>
      <c r="J548" s="241" t="s">
        <v>1637</v>
      </c>
    </row>
    <row r="549" spans="1:10" ht="21" customHeight="1" x14ac:dyDescent="0.2">
      <c r="A549" s="100" t="s">
        <v>1989</v>
      </c>
      <c r="B549" s="6" t="s">
        <v>2001</v>
      </c>
      <c r="C549" s="62" t="s">
        <v>2002</v>
      </c>
      <c r="D549" s="294" t="s">
        <v>2538</v>
      </c>
      <c r="E549" s="265">
        <f>VLOOKUP(D549,ФОТ!$B$3:$C$105,2,FALSE)</f>
        <v>176.42</v>
      </c>
      <c r="F549" s="154">
        <v>4</v>
      </c>
      <c r="G549" s="262">
        <f>ROUND(E549*F549,2)</f>
        <v>705.68</v>
      </c>
      <c r="H549" s="220">
        <f>ROUND(G549*ФОТ!$D$3,2)</f>
        <v>1879.93</v>
      </c>
      <c r="I549" s="190">
        <f>ROUND(H549*ФОТ!$E$3,1)</f>
        <v>2725.9</v>
      </c>
      <c r="J549" s="224"/>
    </row>
    <row r="550" spans="1:10" ht="11.25" customHeight="1" x14ac:dyDescent="0.2">
      <c r="A550" s="100"/>
      <c r="B550" s="6" t="s">
        <v>2003</v>
      </c>
      <c r="C550" s="62"/>
      <c r="D550" s="143" t="s">
        <v>2535</v>
      </c>
      <c r="E550" s="265">
        <f>VLOOKUP(D550,ФОТ!$B$3:$C$105,2,FALSE)</f>
        <v>188.36</v>
      </c>
      <c r="F550" s="154">
        <v>6</v>
      </c>
      <c r="G550" s="262">
        <f>ROUND(E550*F550,2)</f>
        <v>1130.1600000000001</v>
      </c>
      <c r="H550" s="220">
        <f>ROUND(G550*ФОТ!$D$3,2)</f>
        <v>3010.75</v>
      </c>
      <c r="I550" s="190">
        <f>ROUND(H550*ФОТ!$E$3,1)</f>
        <v>4365.6000000000004</v>
      </c>
      <c r="J550" s="224"/>
    </row>
    <row r="551" spans="1:10" ht="14.25" customHeight="1" x14ac:dyDescent="0.25">
      <c r="A551" s="100"/>
      <c r="B551" s="6"/>
      <c r="C551" s="62"/>
      <c r="D551" s="143"/>
      <c r="E551" s="265"/>
      <c r="F551" s="154"/>
      <c r="G551" s="262"/>
      <c r="H551" s="220"/>
      <c r="I551" s="242">
        <f>I549+I550</f>
        <v>7091.5</v>
      </c>
      <c r="J551" s="242">
        <f>J549+J550</f>
        <v>0</v>
      </c>
    </row>
    <row r="552" spans="1:10" ht="19.5" customHeight="1" x14ac:dyDescent="0.2">
      <c r="A552" s="100" t="s">
        <v>2004</v>
      </c>
      <c r="B552" s="6" t="s">
        <v>3088</v>
      </c>
      <c r="C552" s="62" t="s">
        <v>2681</v>
      </c>
      <c r="D552" s="153" t="s">
        <v>2538</v>
      </c>
      <c r="E552" s="265">
        <f>VLOOKUP(D552,ФОТ!$B$3:$C$105,2,FALSE)</f>
        <v>176.42</v>
      </c>
      <c r="F552" s="154">
        <v>8</v>
      </c>
      <c r="G552" s="262">
        <f>ROUND(E552*F552,2)</f>
        <v>1411.36</v>
      </c>
      <c r="H552" s="220">
        <f>ROUND(G552*ФОТ!$D$3,2)</f>
        <v>3759.86</v>
      </c>
      <c r="I552" s="190">
        <f>ROUND(H552*ФОТ!$E$3,1)</f>
        <v>5451.8</v>
      </c>
      <c r="J552" s="224"/>
    </row>
    <row r="553" spans="1:10" ht="18" customHeight="1" x14ac:dyDescent="0.2">
      <c r="A553" s="100" t="s">
        <v>3089</v>
      </c>
      <c r="B553" s="6" t="s">
        <v>3090</v>
      </c>
      <c r="C553" s="62" t="s">
        <v>2219</v>
      </c>
      <c r="D553" s="294" t="s">
        <v>2538</v>
      </c>
      <c r="E553" s="265">
        <f>VLOOKUP(D553,ФОТ!$B$3:$C$105,2,FALSE)</f>
        <v>176.42</v>
      </c>
      <c r="F553" s="154">
        <v>2</v>
      </c>
      <c r="G553" s="262">
        <f>ROUND(E553*F553,2)</f>
        <v>352.84</v>
      </c>
      <c r="H553" s="220">
        <f>ROUND(G553*ФОТ!$D$3,2)</f>
        <v>939.97</v>
      </c>
      <c r="I553" s="190">
        <f>ROUND(H553*ФОТ!$E$3,1)</f>
        <v>1363</v>
      </c>
      <c r="J553" s="224"/>
    </row>
    <row r="554" spans="1:10" ht="17.25" customHeight="1" x14ac:dyDescent="0.2">
      <c r="A554" s="100" t="s">
        <v>3091</v>
      </c>
      <c r="B554" s="6" t="s">
        <v>3092</v>
      </c>
      <c r="C554" s="62" t="s">
        <v>2219</v>
      </c>
      <c r="D554" s="294" t="s">
        <v>2538</v>
      </c>
      <c r="E554" s="265">
        <f>VLOOKUP(D554,ФОТ!$B$3:$C$105,2,FALSE)</f>
        <v>176.42</v>
      </c>
      <c r="F554" s="154">
        <v>8</v>
      </c>
      <c r="G554" s="262">
        <f>ROUND(E554*F554,2)</f>
        <v>1411.36</v>
      </c>
      <c r="H554" s="220">
        <f>ROUND(G554*ФОТ!$D$3,2)</f>
        <v>3759.86</v>
      </c>
      <c r="I554" s="190">
        <f>ROUND(H554*ФОТ!$E$3,1)</f>
        <v>5451.8</v>
      </c>
      <c r="J554" s="224"/>
    </row>
    <row r="555" spans="1:10" x14ac:dyDescent="0.2">
      <c r="A555" s="100"/>
      <c r="B555" s="6" t="s">
        <v>3093</v>
      </c>
      <c r="C555" s="62"/>
      <c r="D555" s="153"/>
      <c r="E555" s="39"/>
      <c r="F555" s="154"/>
      <c r="G555" s="42"/>
      <c r="H555" s="56"/>
      <c r="I555" s="225"/>
      <c r="J555" s="224"/>
    </row>
    <row r="556" spans="1:10" ht="18.75" customHeight="1" x14ac:dyDescent="0.2">
      <c r="A556" s="100" t="s">
        <v>3094</v>
      </c>
      <c r="B556" s="6" t="s">
        <v>3095</v>
      </c>
      <c r="C556" s="62" t="s">
        <v>2219</v>
      </c>
      <c r="D556" s="153" t="s">
        <v>2538</v>
      </c>
      <c r="E556" s="265">
        <f>VLOOKUP(D556,ФОТ!$B$3:$C$105,2,FALSE)</f>
        <v>176.42</v>
      </c>
      <c r="F556" s="154">
        <v>4</v>
      </c>
      <c r="G556" s="262">
        <f>ROUND(E556*F556,2)</f>
        <v>705.68</v>
      </c>
      <c r="H556" s="220">
        <f>ROUND(G556*ФОТ!$D$3,2)</f>
        <v>1879.93</v>
      </c>
      <c r="I556" s="190">
        <f>ROUND(H556*ФОТ!$E$3,1)</f>
        <v>2725.9</v>
      </c>
      <c r="J556" s="224"/>
    </row>
    <row r="557" spans="1:10" x14ac:dyDescent="0.2">
      <c r="A557" s="100"/>
      <c r="B557" s="6" t="s">
        <v>3096</v>
      </c>
      <c r="C557" s="62"/>
      <c r="D557" s="294"/>
      <c r="E557" s="39"/>
      <c r="F557" s="154"/>
      <c r="G557" s="39"/>
      <c r="H557" s="154"/>
      <c r="I557" s="202"/>
      <c r="J557" s="224"/>
    </row>
    <row r="558" spans="1:10" ht="18" customHeight="1" x14ac:dyDescent="0.2">
      <c r="A558" s="100" t="s">
        <v>3097</v>
      </c>
      <c r="B558" s="6" t="s">
        <v>3098</v>
      </c>
      <c r="C558" s="62" t="s">
        <v>2219</v>
      </c>
      <c r="D558" s="153" t="s">
        <v>2538</v>
      </c>
      <c r="E558" s="265">
        <f>VLOOKUP(D558,ФОТ!$B$3:$C$105,2,FALSE)</f>
        <v>176.42</v>
      </c>
      <c r="F558" s="154">
        <v>2</v>
      </c>
      <c r="G558" s="262">
        <f>ROUND(E558*F558,2)</f>
        <v>352.84</v>
      </c>
      <c r="H558" s="220">
        <f>ROUND(G558*ФОТ!$D$3,2)</f>
        <v>939.97</v>
      </c>
      <c r="I558" s="190">
        <f>ROUND(H558*ФОТ!$E$3,1)</f>
        <v>1363</v>
      </c>
      <c r="J558" s="224"/>
    </row>
    <row r="559" spans="1:10" x14ac:dyDescent="0.2">
      <c r="A559" s="100"/>
      <c r="B559" s="6" t="s">
        <v>3099</v>
      </c>
      <c r="C559" s="62"/>
      <c r="D559" s="153"/>
      <c r="E559" s="39"/>
      <c r="F559" s="154"/>
      <c r="G559" s="39"/>
      <c r="H559" s="154"/>
      <c r="I559" s="202"/>
      <c r="J559" s="224"/>
    </row>
    <row r="560" spans="1:10" ht="18" customHeight="1" x14ac:dyDescent="0.2">
      <c r="A560" s="100" t="s">
        <v>3100</v>
      </c>
      <c r="B560" s="6" t="s">
        <v>3101</v>
      </c>
      <c r="C560" s="62" t="s">
        <v>2219</v>
      </c>
      <c r="D560" s="294" t="s">
        <v>2538</v>
      </c>
      <c r="E560" s="265">
        <f>VLOOKUP(D560,ФОТ!$B$3:$C$105,2,FALSE)</f>
        <v>176.42</v>
      </c>
      <c r="F560" s="154">
        <v>2</v>
      </c>
      <c r="G560" s="262">
        <f t="shared" ref="G560:G571" si="8">ROUND(E560*F560,2)</f>
        <v>352.84</v>
      </c>
      <c r="H560" s="220">
        <f>ROUND(G560*ФОТ!$D$3,2)</f>
        <v>939.97</v>
      </c>
      <c r="I560" s="190">
        <f>ROUND(H560*ФОТ!$E$3,1)</f>
        <v>1363</v>
      </c>
      <c r="J560" s="224"/>
    </row>
    <row r="561" spans="1:10" ht="22.5" customHeight="1" x14ac:dyDescent="0.2">
      <c r="A561" s="100" t="s">
        <v>3102</v>
      </c>
      <c r="B561" s="6" t="s">
        <v>3103</v>
      </c>
      <c r="C561" s="62" t="s">
        <v>3235</v>
      </c>
      <c r="D561" s="153" t="s">
        <v>2538</v>
      </c>
      <c r="E561" s="265">
        <f>VLOOKUP(D561,ФОТ!$B$3:$C$105,2,FALSE)</f>
        <v>176.42</v>
      </c>
      <c r="F561" s="154">
        <v>7</v>
      </c>
      <c r="G561" s="262">
        <f t="shared" si="8"/>
        <v>1234.94</v>
      </c>
      <c r="H561" s="220">
        <f>ROUND(G561*ФОТ!$D$3,2)</f>
        <v>3289.88</v>
      </c>
      <c r="I561" s="190">
        <f>ROUND(H561*ФОТ!$E$3,1)</f>
        <v>4770.3</v>
      </c>
      <c r="J561" s="224"/>
    </row>
    <row r="562" spans="1:10" x14ac:dyDescent="0.2">
      <c r="A562" s="100"/>
      <c r="B562" s="6"/>
      <c r="C562" s="62"/>
      <c r="D562" s="153" t="s">
        <v>2525</v>
      </c>
      <c r="E562" s="265">
        <f>VLOOKUP(D562,ФОТ!$B$3:$C$105,2,FALSE)</f>
        <v>131.12</v>
      </c>
      <c r="F562" s="154">
        <v>24</v>
      </c>
      <c r="G562" s="262">
        <f t="shared" si="8"/>
        <v>3146.88</v>
      </c>
      <c r="H562" s="220">
        <f>ROUND(G562*ФОТ!$D$3,2)</f>
        <v>8383.2900000000009</v>
      </c>
      <c r="I562" s="190">
        <f>ROUND(H562*ФОТ!$E$3,1)</f>
        <v>12155.8</v>
      </c>
      <c r="J562" s="224"/>
    </row>
    <row r="563" spans="1:10" x14ac:dyDescent="0.2">
      <c r="A563" s="100"/>
      <c r="B563" s="6"/>
      <c r="C563" s="62"/>
      <c r="D563" s="344" t="s">
        <v>2533</v>
      </c>
      <c r="E563" s="265">
        <f>VLOOKUP(D563,ФОТ!$B$3:$C$105,2,FALSE)</f>
        <v>175.63</v>
      </c>
      <c r="F563" s="154">
        <v>2.5</v>
      </c>
      <c r="G563" s="262">
        <f t="shared" si="8"/>
        <v>439.08</v>
      </c>
      <c r="H563" s="220">
        <f>ROUND(G563*ФОТ!$D$3,2)</f>
        <v>1169.71</v>
      </c>
      <c r="I563" s="190">
        <f>ROUND(H563*ФОТ!$E$3,1)</f>
        <v>1696.1</v>
      </c>
      <c r="J563" s="224"/>
    </row>
    <row r="564" spans="1:10" x14ac:dyDescent="0.2">
      <c r="A564" s="100"/>
      <c r="B564" s="6"/>
      <c r="C564" s="62"/>
      <c r="D564" s="344" t="s">
        <v>2534</v>
      </c>
      <c r="E564" s="265">
        <f>VLOOKUP(D564,ФОТ!$B$3:$C$105,2,FALSE)</f>
        <v>159.80000000000001</v>
      </c>
      <c r="F564" s="154">
        <v>1</v>
      </c>
      <c r="G564" s="262">
        <f t="shared" si="8"/>
        <v>159.80000000000001</v>
      </c>
      <c r="H564" s="220">
        <f>ROUND(G564*ФОТ!$D$3,2)</f>
        <v>425.71</v>
      </c>
      <c r="I564" s="190">
        <f>ROUND(H564*ФОТ!$E$3,1)</f>
        <v>617.29999999999995</v>
      </c>
      <c r="J564" s="224"/>
    </row>
    <row r="565" spans="1:10" ht="15" x14ac:dyDescent="0.25">
      <c r="A565" s="100"/>
      <c r="B565" s="6"/>
      <c r="C565" s="62"/>
      <c r="D565" s="344"/>
      <c r="E565" s="265"/>
      <c r="F565" s="154"/>
      <c r="G565" s="262"/>
      <c r="H565" s="220"/>
      <c r="I565" s="242">
        <f>I561+I562+I563+I564</f>
        <v>19239.5</v>
      </c>
      <c r="J565" s="224"/>
    </row>
    <row r="566" spans="1:10" ht="20.25" customHeight="1" x14ac:dyDescent="0.2">
      <c r="A566" s="100" t="s">
        <v>3104</v>
      </c>
      <c r="B566" s="6" t="s">
        <v>3105</v>
      </c>
      <c r="C566" s="62" t="s">
        <v>2681</v>
      </c>
      <c r="D566" s="294" t="s">
        <v>2538</v>
      </c>
      <c r="E566" s="265">
        <f>VLOOKUP(D566,ФОТ!$B$3:$C$105,2,FALSE)</f>
        <v>176.42</v>
      </c>
      <c r="F566" s="154">
        <v>4</v>
      </c>
      <c r="G566" s="262">
        <f t="shared" si="8"/>
        <v>705.68</v>
      </c>
      <c r="H566" s="220">
        <f>ROUND(G566*ФОТ!$D$3,2)</f>
        <v>1879.93</v>
      </c>
      <c r="I566" s="190">
        <f>ROUND(H566*ФОТ!$E$3,1)</f>
        <v>2725.9</v>
      </c>
      <c r="J566" s="224"/>
    </row>
    <row r="567" spans="1:10" ht="18" customHeight="1" x14ac:dyDescent="0.2">
      <c r="A567" s="100" t="s">
        <v>3106</v>
      </c>
      <c r="B567" s="6" t="s">
        <v>3107</v>
      </c>
      <c r="C567" s="62" t="s">
        <v>2219</v>
      </c>
      <c r="D567" s="153" t="s">
        <v>2538</v>
      </c>
      <c r="E567" s="265">
        <f>VLOOKUP(D567,ФОТ!$B$3:$C$105,2,FALSE)</f>
        <v>176.42</v>
      </c>
      <c r="F567" s="154">
        <v>1</v>
      </c>
      <c r="G567" s="262">
        <f t="shared" si="8"/>
        <v>176.42</v>
      </c>
      <c r="H567" s="220">
        <f>ROUND(G567*ФОТ!$D$3,2)</f>
        <v>469.98</v>
      </c>
      <c r="I567" s="190">
        <f>ROUND(H567*ФОТ!$E$3,1)</f>
        <v>681.5</v>
      </c>
      <c r="J567" s="224"/>
    </row>
    <row r="568" spans="1:10" ht="18" customHeight="1" x14ac:dyDescent="0.2">
      <c r="A568" s="100" t="s">
        <v>3108</v>
      </c>
      <c r="B568" s="6" t="s">
        <v>3109</v>
      </c>
      <c r="C568" s="62" t="s">
        <v>2219</v>
      </c>
      <c r="D568" s="294" t="s">
        <v>2538</v>
      </c>
      <c r="E568" s="265">
        <f>VLOOKUP(D568,ФОТ!$B$3:$C$105,2,FALSE)</f>
        <v>176.42</v>
      </c>
      <c r="F568" s="154">
        <v>2</v>
      </c>
      <c r="G568" s="262">
        <f t="shared" si="8"/>
        <v>352.84</v>
      </c>
      <c r="H568" s="220">
        <f>ROUND(G568*ФОТ!$D$3,2)</f>
        <v>939.97</v>
      </c>
      <c r="I568" s="190">
        <f>ROUND(H568*ФОТ!$E$3,1)</f>
        <v>1363</v>
      </c>
      <c r="J568" s="224"/>
    </row>
    <row r="569" spans="1:10" ht="18" customHeight="1" x14ac:dyDescent="0.2">
      <c r="A569" s="100" t="s">
        <v>3110</v>
      </c>
      <c r="B569" s="6" t="s">
        <v>3111</v>
      </c>
      <c r="C569" s="62" t="s">
        <v>2219</v>
      </c>
      <c r="D569" s="153" t="s">
        <v>2538</v>
      </c>
      <c r="E569" s="265">
        <f>VLOOKUP(D569,ФОТ!$B$3:$C$105,2,FALSE)</f>
        <v>176.42</v>
      </c>
      <c r="F569" s="154">
        <v>2</v>
      </c>
      <c r="G569" s="262">
        <f t="shared" si="8"/>
        <v>352.84</v>
      </c>
      <c r="H569" s="220">
        <f>ROUND(G569*ФОТ!$D$3,2)</f>
        <v>939.97</v>
      </c>
      <c r="I569" s="190">
        <f>ROUND(H569*ФОТ!$E$3,1)</f>
        <v>1363</v>
      </c>
      <c r="J569" s="224"/>
    </row>
    <row r="570" spans="1:10" ht="24.75" customHeight="1" x14ac:dyDescent="0.2">
      <c r="A570" s="100" t="s">
        <v>3112</v>
      </c>
      <c r="B570" s="6" t="s">
        <v>3113</v>
      </c>
      <c r="C570" s="62" t="s">
        <v>2219</v>
      </c>
      <c r="D570" s="294" t="s">
        <v>2538</v>
      </c>
      <c r="E570" s="265">
        <f>VLOOKUP(D570,ФОТ!$B$3:$C$105,2,FALSE)</f>
        <v>176.42</v>
      </c>
      <c r="F570" s="154">
        <v>10</v>
      </c>
      <c r="G570" s="262">
        <f t="shared" si="8"/>
        <v>1764.2</v>
      </c>
      <c r="H570" s="220">
        <f>ROUND(G570*ФОТ!$D$3,2)</f>
        <v>4699.83</v>
      </c>
      <c r="I570" s="190">
        <f>ROUND(H570*ФОТ!$E$3,1)</f>
        <v>6814.8</v>
      </c>
      <c r="J570" s="224"/>
    </row>
    <row r="571" spans="1:10" x14ac:dyDescent="0.2">
      <c r="A571" s="100"/>
      <c r="B571" s="6" t="s">
        <v>3114</v>
      </c>
      <c r="C571" s="62"/>
      <c r="D571" s="143" t="s">
        <v>2535</v>
      </c>
      <c r="E571" s="265">
        <f>VLOOKUP(D571,ФОТ!$B$3:$C$105,2,FALSE)</f>
        <v>188.36</v>
      </c>
      <c r="F571" s="154">
        <v>10</v>
      </c>
      <c r="G571" s="262">
        <f t="shared" si="8"/>
        <v>1883.6</v>
      </c>
      <c r="H571" s="220">
        <f>ROUND(G571*ФОТ!$D$3,2)</f>
        <v>5017.91</v>
      </c>
      <c r="I571" s="190">
        <f>ROUND(H571*ФОТ!$E$3,1)</f>
        <v>7276</v>
      </c>
      <c r="J571" s="224"/>
    </row>
    <row r="572" spans="1:10" x14ac:dyDescent="0.2">
      <c r="A572" s="100"/>
      <c r="B572" s="6" t="s">
        <v>3115</v>
      </c>
      <c r="C572" s="62"/>
      <c r="D572" s="153"/>
      <c r="E572" s="39"/>
      <c r="F572" s="154"/>
      <c r="G572" s="39"/>
      <c r="H572" s="154"/>
      <c r="I572" s="202"/>
      <c r="J572" s="224"/>
    </row>
    <row r="573" spans="1:10" ht="15" x14ac:dyDescent="0.25">
      <c r="A573" s="100"/>
      <c r="B573" s="6"/>
      <c r="C573" s="62"/>
      <c r="D573" s="153"/>
      <c r="E573" s="39"/>
      <c r="F573" s="154"/>
      <c r="G573" s="39"/>
      <c r="H573" s="154"/>
      <c r="I573" s="242">
        <f>I570+I571</f>
        <v>14090.8</v>
      </c>
      <c r="J573" s="224"/>
    </row>
    <row r="574" spans="1:10" ht="18.75" customHeight="1" x14ac:dyDescent="0.2">
      <c r="A574" s="100" t="s">
        <v>3116</v>
      </c>
      <c r="B574" s="6" t="s">
        <v>3117</v>
      </c>
      <c r="C574" s="62" t="s">
        <v>2219</v>
      </c>
      <c r="D574" s="294" t="s">
        <v>2538</v>
      </c>
      <c r="E574" s="265">
        <f>VLOOKUP(D574,ФОТ!$B$3:$C$105,2,FALSE)</f>
        <v>176.42</v>
      </c>
      <c r="F574" s="154">
        <v>10</v>
      </c>
      <c r="G574" s="262">
        <f>ROUND(E574*F574,2)</f>
        <v>1764.2</v>
      </c>
      <c r="H574" s="220">
        <f>ROUND(G574*ФОТ!$D$3,2)</f>
        <v>4699.83</v>
      </c>
      <c r="I574" s="190">
        <f>ROUND(H574*ФОТ!$E$3,1)</f>
        <v>6814.8</v>
      </c>
      <c r="J574" s="224"/>
    </row>
    <row r="575" spans="1:10" x14ac:dyDescent="0.2">
      <c r="A575" s="100"/>
      <c r="B575" s="6"/>
      <c r="C575" s="62"/>
      <c r="D575" s="143" t="s">
        <v>2535</v>
      </c>
      <c r="E575" s="265">
        <f>VLOOKUP(D575,ФОТ!$B$3:$C$105,2,FALSE)</f>
        <v>188.36</v>
      </c>
      <c r="F575" s="154">
        <v>10</v>
      </c>
      <c r="G575" s="262">
        <f>ROUND(E575*F575,2)</f>
        <v>1883.6</v>
      </c>
      <c r="H575" s="220">
        <f>ROUND(G575*ФОТ!$D$3,2)</f>
        <v>5017.91</v>
      </c>
      <c r="I575" s="190">
        <f>ROUND(H575*ФОТ!$E$3,1)</f>
        <v>7276</v>
      </c>
      <c r="J575" s="224"/>
    </row>
    <row r="576" spans="1:10" ht="15" x14ac:dyDescent="0.25">
      <c r="A576" s="100"/>
      <c r="B576" s="6"/>
      <c r="C576" s="62"/>
      <c r="D576" s="143"/>
      <c r="E576" s="265"/>
      <c r="F576" s="154"/>
      <c r="G576" s="262"/>
      <c r="H576" s="220"/>
      <c r="I576" s="242">
        <f>I574+I575</f>
        <v>14090.8</v>
      </c>
      <c r="J576" s="224"/>
    </row>
    <row r="577" spans="1:10" ht="21" customHeight="1" x14ac:dyDescent="0.2">
      <c r="A577" s="100" t="s">
        <v>3118</v>
      </c>
      <c r="B577" s="6" t="s">
        <v>3119</v>
      </c>
      <c r="C577" s="62" t="s">
        <v>3120</v>
      </c>
      <c r="D577" s="294" t="s">
        <v>2538</v>
      </c>
      <c r="E577" s="265">
        <f>VLOOKUP(D577,ФОТ!$B$3:$C$105,2,FALSE)</f>
        <v>176.42</v>
      </c>
      <c r="F577" s="154">
        <v>10</v>
      </c>
      <c r="G577" s="262">
        <f>ROUND(E577*F577,2)</f>
        <v>1764.2</v>
      </c>
      <c r="H577" s="220">
        <f>ROUND(G577*ФОТ!$D$3,2)</f>
        <v>4699.83</v>
      </c>
      <c r="I577" s="190">
        <f>ROUND(H577*ФОТ!$E$3,1)</f>
        <v>6814.8</v>
      </c>
      <c r="J577" s="224"/>
    </row>
    <row r="578" spans="1:10" x14ac:dyDescent="0.2">
      <c r="A578" s="100"/>
      <c r="B578" s="6" t="s">
        <v>3121</v>
      </c>
      <c r="C578" s="62"/>
      <c r="D578" s="143" t="s">
        <v>2535</v>
      </c>
      <c r="E578" s="265">
        <f>VLOOKUP(D578,ФОТ!$B$3:$C$105,2,FALSE)</f>
        <v>188.36</v>
      </c>
      <c r="F578" s="154">
        <v>15</v>
      </c>
      <c r="G578" s="262">
        <f>ROUND(E578*F578,2)</f>
        <v>2825.4</v>
      </c>
      <c r="H578" s="220">
        <f>ROUND(G578*ФОТ!$D$3,2)</f>
        <v>7526.87</v>
      </c>
      <c r="I578" s="190">
        <f>ROUND(H578*ФОТ!$E$3,1)</f>
        <v>10914</v>
      </c>
      <c r="J578" s="224"/>
    </row>
    <row r="579" spans="1:10" x14ac:dyDescent="0.2">
      <c r="A579" s="100"/>
      <c r="B579" s="6" t="s">
        <v>3122</v>
      </c>
      <c r="C579" s="62"/>
      <c r="D579" s="153"/>
      <c r="E579" s="39"/>
      <c r="F579" s="154"/>
      <c r="G579" s="42"/>
      <c r="H579" s="56"/>
      <c r="I579" s="225"/>
      <c r="J579" s="224"/>
    </row>
    <row r="580" spans="1:10" ht="13.5" customHeight="1" x14ac:dyDescent="0.25">
      <c r="A580" s="146"/>
      <c r="B580" s="70"/>
      <c r="C580" s="49"/>
      <c r="D580" s="297"/>
      <c r="E580" s="215"/>
      <c r="F580" s="50"/>
      <c r="G580" s="215"/>
      <c r="H580" s="50"/>
      <c r="I580" s="369">
        <f>I577+I578</f>
        <v>17728.8</v>
      </c>
      <c r="J580" s="234"/>
    </row>
    <row r="581" spans="1:10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x14ac:dyDescent="0.2">
      <c r="A582" s="6"/>
      <c r="B582" s="6"/>
      <c r="C582" s="6"/>
      <c r="D582" s="6"/>
      <c r="E582" s="6"/>
      <c r="F582" s="6"/>
      <c r="G582" s="6"/>
      <c r="H582" s="6"/>
      <c r="I582" s="149"/>
      <c r="J582" s="6"/>
    </row>
    <row r="583" spans="1:10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</row>
  </sheetData>
  <sheetProtection algorithmName="SHA-512" hashValue="lP75P/lzzl2sn3twTdsOSg4FfSPGkOm0x5Hl1PqyQ0W5LtSIhiuSgnwW9BWLge9Tta6gGQ2TgC2/BtecBqvqGw==" saltValue="8PeZDSFEq+XjmEY9wy0caA==" spinCount="100000" sheet="1" formatCells="0" formatColumns="0" formatRows="0" insertColumns="0" insertRows="0" insertHyperlinks="0" deleteColumns="0" deleteRows="0" sort="0" autoFilter="0" pivotTables="0"/>
  <mergeCells count="6">
    <mergeCell ref="A539:J539"/>
    <mergeCell ref="A540:J540"/>
    <mergeCell ref="A156:J156"/>
    <mergeCell ref="A157:J157"/>
    <mergeCell ref="A158:J158"/>
    <mergeCell ref="A538:J538"/>
  </mergeCells>
  <phoneticPr fontId="22" type="noConversion"/>
  <printOptions horizontalCentered="1"/>
  <pageMargins left="0" right="0" top="0.23622047244094491" bottom="3.937007874015748E-2" header="0.31496062992125984" footer="0.19685039370078741"/>
  <pageSetup paperSize="9" scale="90" firstPageNumber="39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688"/>
  <sheetViews>
    <sheetView topLeftCell="A650" workbookViewId="0">
      <selection activeCell="N30" sqref="N30"/>
    </sheetView>
  </sheetViews>
  <sheetFormatPr defaultRowHeight="12.75" x14ac:dyDescent="0.2"/>
  <cols>
    <col min="1" max="1" width="7.5703125" customWidth="1"/>
    <col min="2" max="2" width="56.28515625" customWidth="1"/>
    <col min="3" max="3" width="9.85546875" customWidth="1"/>
    <col min="4" max="4" width="11.42578125" customWidth="1"/>
    <col min="5" max="5" width="10.140625" customWidth="1"/>
    <col min="6" max="6" width="11.42578125" customWidth="1"/>
    <col min="7" max="8" width="10.85546875" customWidth="1"/>
    <col min="9" max="9" width="10.140625" customWidth="1"/>
    <col min="10" max="10" width="12.7109375" customWidth="1"/>
  </cols>
  <sheetData>
    <row r="1" spans="1:10" ht="29.25" customHeight="1" x14ac:dyDescent="0.2">
      <c r="A1" s="2" t="s">
        <v>3123</v>
      </c>
      <c r="B1" s="5"/>
      <c r="C1" s="5"/>
      <c r="D1" s="5"/>
      <c r="E1" s="5"/>
      <c r="F1" s="5"/>
      <c r="G1" s="59"/>
      <c r="H1" s="59"/>
      <c r="I1" s="59"/>
      <c r="J1" s="60"/>
    </row>
    <row r="2" spans="1:10" x14ac:dyDescent="0.2">
      <c r="A2" s="5"/>
      <c r="B2" s="5"/>
      <c r="C2" s="60"/>
      <c r="D2" s="5"/>
      <c r="E2" s="5"/>
      <c r="F2" s="5"/>
      <c r="G2" s="59"/>
      <c r="H2" s="59"/>
      <c r="I2" s="59"/>
      <c r="J2" s="60"/>
    </row>
    <row r="3" spans="1:10" x14ac:dyDescent="0.2">
      <c r="A3" s="5" t="s">
        <v>3124</v>
      </c>
      <c r="B3" s="5"/>
      <c r="C3" s="5"/>
      <c r="D3" s="5"/>
      <c r="E3" s="148"/>
      <c r="F3" s="5"/>
      <c r="G3" s="5"/>
      <c r="H3" s="5"/>
      <c r="I3" s="5"/>
      <c r="J3" s="5"/>
    </row>
    <row r="4" spans="1:10" x14ac:dyDescent="0.2">
      <c r="A4" s="6"/>
      <c r="B4" s="6"/>
      <c r="C4" s="6"/>
      <c r="D4" s="6"/>
      <c r="E4" s="149"/>
      <c r="F4" s="6"/>
      <c r="G4" s="6"/>
      <c r="H4" s="6"/>
      <c r="I4" s="6"/>
      <c r="J4" s="6"/>
    </row>
    <row r="5" spans="1:10" x14ac:dyDescent="0.2">
      <c r="A5" s="289" t="s">
        <v>3835</v>
      </c>
      <c r="B5" s="290"/>
      <c r="C5" s="186" t="s">
        <v>3836</v>
      </c>
      <c r="D5" s="291" t="s">
        <v>3837</v>
      </c>
      <c r="E5" s="245" t="s">
        <v>484</v>
      </c>
      <c r="F5" s="158" t="s">
        <v>485</v>
      </c>
      <c r="G5" s="245" t="s">
        <v>486</v>
      </c>
      <c r="H5" s="252" t="s">
        <v>487</v>
      </c>
      <c r="I5" s="237" t="s">
        <v>488</v>
      </c>
      <c r="J5" s="238"/>
    </row>
    <row r="6" spans="1:10" x14ac:dyDescent="0.2">
      <c r="A6" s="292" t="s">
        <v>489</v>
      </c>
      <c r="B6" s="160"/>
      <c r="C6" s="293" t="s">
        <v>490</v>
      </c>
      <c r="D6" s="294" t="s">
        <v>491</v>
      </c>
      <c r="E6" s="55" t="s">
        <v>492</v>
      </c>
      <c r="F6" s="62" t="s">
        <v>493</v>
      </c>
      <c r="G6" s="55" t="s">
        <v>494</v>
      </c>
      <c r="H6" s="39" t="s">
        <v>495</v>
      </c>
      <c r="I6" s="239" t="s">
        <v>496</v>
      </c>
      <c r="J6" s="240" t="s">
        <v>497</v>
      </c>
    </row>
    <row r="7" spans="1:10" x14ac:dyDescent="0.2">
      <c r="A7" s="292"/>
      <c r="B7" s="160"/>
      <c r="C7" s="293"/>
      <c r="D7" s="294" t="s">
        <v>498</v>
      </c>
      <c r="E7" s="55" t="s">
        <v>499</v>
      </c>
      <c r="F7" s="62" t="s">
        <v>500</v>
      </c>
      <c r="G7" s="55" t="s">
        <v>501</v>
      </c>
      <c r="H7" s="39" t="s">
        <v>499</v>
      </c>
      <c r="I7" s="202" t="s">
        <v>1633</v>
      </c>
      <c r="J7" s="208" t="s">
        <v>1634</v>
      </c>
    </row>
    <row r="8" spans="1:10" x14ac:dyDescent="0.2">
      <c r="A8" s="295"/>
      <c r="B8" s="296"/>
      <c r="C8" s="71"/>
      <c r="D8" s="297"/>
      <c r="E8" s="247"/>
      <c r="F8" s="49" t="s">
        <v>1635</v>
      </c>
      <c r="G8" s="50" t="s">
        <v>499</v>
      </c>
      <c r="H8" s="298"/>
      <c r="I8" s="241" t="s">
        <v>1637</v>
      </c>
      <c r="J8" s="241" t="s">
        <v>1637</v>
      </c>
    </row>
    <row r="9" spans="1:10" x14ac:dyDescent="0.2">
      <c r="A9" s="100"/>
      <c r="B9" s="57"/>
      <c r="C9" s="62"/>
      <c r="D9" s="53"/>
      <c r="E9" s="39"/>
      <c r="F9" s="39"/>
      <c r="G9" s="42"/>
      <c r="H9" s="56"/>
      <c r="I9" s="225"/>
      <c r="J9" s="224"/>
    </row>
    <row r="10" spans="1:10" x14ac:dyDescent="0.2">
      <c r="A10" s="370" t="s">
        <v>3125</v>
      </c>
      <c r="B10" s="57" t="s">
        <v>3126</v>
      </c>
      <c r="C10" s="62"/>
      <c r="D10" s="53"/>
      <c r="E10" s="39"/>
      <c r="F10" s="55"/>
      <c r="G10" s="42"/>
      <c r="H10" s="56"/>
      <c r="I10" s="225"/>
      <c r="J10" s="224"/>
    </row>
    <row r="11" spans="1:10" x14ac:dyDescent="0.2">
      <c r="A11" s="100"/>
      <c r="B11" s="57" t="s">
        <v>3127</v>
      </c>
      <c r="C11" s="62"/>
      <c r="D11" s="53"/>
      <c r="E11" s="39"/>
      <c r="F11" s="39"/>
      <c r="G11" s="42"/>
      <c r="H11" s="56"/>
      <c r="I11" s="225"/>
      <c r="J11" s="224"/>
    </row>
    <row r="12" spans="1:10" x14ac:dyDescent="0.2">
      <c r="A12" s="100"/>
      <c r="B12" s="57" t="s">
        <v>3128</v>
      </c>
      <c r="C12" s="62" t="s">
        <v>3129</v>
      </c>
      <c r="D12" s="294" t="s">
        <v>3130</v>
      </c>
      <c r="E12" s="266">
        <f>VLOOKUP(D12,ФОТ!$B$3:$C$105,2,FALSE)</f>
        <v>127.08</v>
      </c>
      <c r="F12" s="55">
        <v>9.36</v>
      </c>
      <c r="G12" s="262">
        <f>ROUND(E12*F12,2)</f>
        <v>1189.47</v>
      </c>
      <c r="H12" s="133">
        <f>ROUND(G12*ФОТ!$D$3,2)</f>
        <v>3168.75</v>
      </c>
      <c r="I12" s="190">
        <f>ROUND(H12*ФОТ!$E$3,1)</f>
        <v>4594.7</v>
      </c>
      <c r="J12" s="195"/>
    </row>
    <row r="13" spans="1:10" x14ac:dyDescent="0.2">
      <c r="A13" s="100"/>
      <c r="B13" s="57"/>
      <c r="C13" s="62"/>
      <c r="D13" s="294" t="s">
        <v>3131</v>
      </c>
      <c r="E13" s="266">
        <f>VLOOKUP(D13,ФОТ!$B$3:$C$105,2,FALSE)</f>
        <v>134.82</v>
      </c>
      <c r="F13" s="55">
        <v>9.36</v>
      </c>
      <c r="G13" s="262">
        <f>ROUND(E13*F13,2)</f>
        <v>1261.92</v>
      </c>
      <c r="H13" s="133">
        <f>ROUND(G13*ФОТ!$D$3,2)</f>
        <v>3361.75</v>
      </c>
      <c r="I13" s="190">
        <f>ROUND(H13*ФОТ!$E$3,1)</f>
        <v>4874.5</v>
      </c>
      <c r="J13" s="195"/>
    </row>
    <row r="14" spans="1:10" ht="15" x14ac:dyDescent="0.25">
      <c r="A14" s="100"/>
      <c r="B14" s="57"/>
      <c r="C14" s="62"/>
      <c r="D14" s="53"/>
      <c r="E14" s="266"/>
      <c r="F14" s="55"/>
      <c r="G14" s="262"/>
      <c r="H14" s="133"/>
      <c r="I14" s="242">
        <f>I12+I13</f>
        <v>9469.2000000000007</v>
      </c>
      <c r="J14" s="194"/>
    </row>
    <row r="15" spans="1:10" x14ac:dyDescent="0.2">
      <c r="A15" s="100"/>
      <c r="B15" s="57"/>
      <c r="C15" s="62"/>
      <c r="D15" s="53"/>
      <c r="E15" s="39"/>
      <c r="F15" s="55"/>
      <c r="G15" s="42"/>
      <c r="H15" s="56"/>
      <c r="I15" s="225"/>
      <c r="J15" s="224"/>
    </row>
    <row r="16" spans="1:10" x14ac:dyDescent="0.2">
      <c r="A16" s="100" t="s">
        <v>147</v>
      </c>
      <c r="B16" s="57" t="s">
        <v>148</v>
      </c>
      <c r="C16" s="62" t="s">
        <v>2219</v>
      </c>
      <c r="D16" s="294" t="s">
        <v>3130</v>
      </c>
      <c r="E16" s="266">
        <f>VLOOKUP(D16,ФОТ!$B$3:$C$105,2,FALSE)</f>
        <v>127.08</v>
      </c>
      <c r="F16" s="55">
        <v>10.8</v>
      </c>
      <c r="G16" s="262">
        <f>ROUND(E16*F16,2)</f>
        <v>1372.46</v>
      </c>
      <c r="H16" s="133">
        <f>ROUND(G16*ФОТ!$D$3,2)</f>
        <v>3656.23</v>
      </c>
      <c r="I16" s="190">
        <f>ROUND(H16*ФОТ!$E$3,1)</f>
        <v>5301.5</v>
      </c>
      <c r="J16" s="195"/>
    </row>
    <row r="17" spans="1:10" x14ac:dyDescent="0.2">
      <c r="A17" s="100"/>
      <c r="B17" s="57"/>
      <c r="C17" s="62"/>
      <c r="D17" s="294" t="s">
        <v>3131</v>
      </c>
      <c r="E17" s="266">
        <f>VLOOKUP(D17,ФОТ!$B$3:$C$105,2,FALSE)</f>
        <v>134.82</v>
      </c>
      <c r="F17" s="39">
        <v>10.8</v>
      </c>
      <c r="G17" s="262">
        <f>ROUND(E17*F17,2)</f>
        <v>1456.06</v>
      </c>
      <c r="H17" s="133">
        <f>ROUND(G17*ФОТ!$D$3,2)</f>
        <v>3878.94</v>
      </c>
      <c r="I17" s="190">
        <f>ROUND(H17*ФОТ!$E$3,1)</f>
        <v>5624.5</v>
      </c>
      <c r="J17" s="195"/>
    </row>
    <row r="18" spans="1:10" ht="18.75" customHeight="1" x14ac:dyDescent="0.25">
      <c r="A18" s="100"/>
      <c r="B18" s="57"/>
      <c r="C18" s="62"/>
      <c r="D18" s="53"/>
      <c r="E18" s="266"/>
      <c r="F18" s="55"/>
      <c r="G18" s="262"/>
      <c r="H18" s="133"/>
      <c r="I18" s="242">
        <f>I16+I17</f>
        <v>10926</v>
      </c>
      <c r="J18" s="194"/>
    </row>
    <row r="19" spans="1:10" x14ac:dyDescent="0.2">
      <c r="A19" s="100"/>
      <c r="B19" s="57"/>
      <c r="C19" s="62"/>
      <c r="D19" s="53"/>
      <c r="E19" s="39"/>
      <c r="F19" s="55"/>
      <c r="G19" s="42"/>
      <c r="H19" s="56"/>
      <c r="I19" s="225"/>
      <c r="J19" s="224"/>
    </row>
    <row r="20" spans="1:10" x14ac:dyDescent="0.2">
      <c r="A20" s="100" t="s">
        <v>149</v>
      </c>
      <c r="B20" s="57" t="s">
        <v>150</v>
      </c>
      <c r="C20" s="62" t="s">
        <v>2219</v>
      </c>
      <c r="D20" s="294" t="s">
        <v>3130</v>
      </c>
      <c r="E20" s="266">
        <f>VLOOKUP(D20,ФОТ!$B$3:$C$105,2,FALSE)</f>
        <v>127.08</v>
      </c>
      <c r="F20" s="55">
        <v>12.6</v>
      </c>
      <c r="G20" s="262">
        <f>ROUND(E20*F20,2)</f>
        <v>1601.21</v>
      </c>
      <c r="H20" s="133">
        <f>ROUND(G20*ФОТ!$D$3,2)</f>
        <v>4265.62</v>
      </c>
      <c r="I20" s="190">
        <f>ROUND(H20*ФОТ!$E$3,1)</f>
        <v>6185.1</v>
      </c>
      <c r="J20" s="195"/>
    </row>
    <row r="21" spans="1:10" x14ac:dyDescent="0.2">
      <c r="A21" s="100"/>
      <c r="B21" s="57"/>
      <c r="C21" s="62"/>
      <c r="D21" s="294" t="s">
        <v>3131</v>
      </c>
      <c r="E21" s="266">
        <f>VLOOKUP(D21,ФОТ!$B$3:$C$105,2,FALSE)</f>
        <v>134.82</v>
      </c>
      <c r="F21" s="39">
        <v>12.6</v>
      </c>
      <c r="G21" s="262">
        <f>ROUND(E21*F21,2)</f>
        <v>1698.73</v>
      </c>
      <c r="H21" s="133">
        <f>ROUND(G21*ФОТ!$D$3,2)</f>
        <v>4525.42</v>
      </c>
      <c r="I21" s="190">
        <f>ROUND(H21*ФОТ!$E$3,1)</f>
        <v>6561.9</v>
      </c>
      <c r="J21" s="195"/>
    </row>
    <row r="22" spans="1:10" ht="15" x14ac:dyDescent="0.25">
      <c r="A22" s="100"/>
      <c r="B22" s="57"/>
      <c r="C22" s="62"/>
      <c r="D22" s="53"/>
      <c r="E22" s="266"/>
      <c r="F22" s="39"/>
      <c r="G22" s="262"/>
      <c r="H22" s="133"/>
      <c r="I22" s="242">
        <f>I20+I21</f>
        <v>12747</v>
      </c>
      <c r="J22" s="194"/>
    </row>
    <row r="23" spans="1:10" x14ac:dyDescent="0.2">
      <c r="A23" s="100"/>
      <c r="B23" s="57"/>
      <c r="C23" s="62"/>
      <c r="D23" s="53"/>
      <c r="E23" s="39"/>
      <c r="F23" s="39"/>
      <c r="G23" s="42"/>
      <c r="H23" s="56"/>
      <c r="I23" s="225"/>
      <c r="J23" s="224"/>
    </row>
    <row r="24" spans="1:10" x14ac:dyDescent="0.2">
      <c r="A24" s="100" t="s">
        <v>151</v>
      </c>
      <c r="B24" s="57" t="s">
        <v>152</v>
      </c>
      <c r="C24" s="62" t="s">
        <v>2219</v>
      </c>
      <c r="D24" s="294" t="s">
        <v>3130</v>
      </c>
      <c r="E24" s="266">
        <f>VLOOKUP(D24,ФОТ!$B$3:$C$105,2,FALSE)</f>
        <v>127.08</v>
      </c>
      <c r="F24" s="39">
        <v>14.4</v>
      </c>
      <c r="G24" s="262">
        <f>ROUND(E24*F24,2)</f>
        <v>1829.95</v>
      </c>
      <c r="H24" s="133">
        <f>ROUND(G24*ФОТ!$D$3,2)</f>
        <v>4874.99</v>
      </c>
      <c r="I24" s="190">
        <f>ROUND(H24*ФОТ!$E$3,1)</f>
        <v>7068.7</v>
      </c>
      <c r="J24" s="195"/>
    </row>
    <row r="25" spans="1:10" x14ac:dyDescent="0.2">
      <c r="A25" s="100"/>
      <c r="B25" s="57"/>
      <c r="C25" s="62"/>
      <c r="D25" s="294" t="s">
        <v>3131</v>
      </c>
      <c r="E25" s="266">
        <f>VLOOKUP(D25,ФОТ!$B$3:$C$105,2,FALSE)</f>
        <v>134.82</v>
      </c>
      <c r="F25" s="55">
        <v>14.4</v>
      </c>
      <c r="G25" s="262">
        <f>ROUND(E25*F25,2)</f>
        <v>1941.41</v>
      </c>
      <c r="H25" s="133">
        <f>ROUND(G25*ФОТ!$D$3,2)</f>
        <v>5171.92</v>
      </c>
      <c r="I25" s="190">
        <f>ROUND(H25*ФОТ!$E$3,1)</f>
        <v>7499.3</v>
      </c>
      <c r="J25" s="195"/>
    </row>
    <row r="26" spans="1:10" ht="15" x14ac:dyDescent="0.25">
      <c r="A26" s="100"/>
      <c r="B26" s="57"/>
      <c r="C26" s="62"/>
      <c r="D26" s="53"/>
      <c r="E26" s="266"/>
      <c r="F26" s="55"/>
      <c r="G26" s="262"/>
      <c r="H26" s="133"/>
      <c r="I26" s="242">
        <f>I24+I25</f>
        <v>14568</v>
      </c>
      <c r="J26" s="194"/>
    </row>
    <row r="27" spans="1:10" x14ac:dyDescent="0.2">
      <c r="A27" s="100"/>
      <c r="B27" s="57"/>
      <c r="C27" s="62"/>
      <c r="D27" s="53"/>
      <c r="E27" s="39"/>
      <c r="F27" s="55"/>
      <c r="G27" s="42"/>
      <c r="H27" s="56"/>
      <c r="I27" s="225"/>
      <c r="J27" s="224"/>
    </row>
    <row r="28" spans="1:10" x14ac:dyDescent="0.2">
      <c r="A28" s="100" t="s">
        <v>153</v>
      </c>
      <c r="B28" s="57" t="s">
        <v>793</v>
      </c>
      <c r="C28" s="62" t="s">
        <v>2219</v>
      </c>
      <c r="D28" s="294" t="s">
        <v>3130</v>
      </c>
      <c r="E28" s="266">
        <f>VLOOKUP(D28,ФОТ!$B$3:$C$105,2,FALSE)</f>
        <v>127.08</v>
      </c>
      <c r="F28" s="39">
        <v>16.2</v>
      </c>
      <c r="G28" s="262">
        <f>ROUND(E28*F28,2)</f>
        <v>2058.6999999999998</v>
      </c>
      <c r="H28" s="133">
        <f>ROUND(G28*ФОТ!$D$3,2)</f>
        <v>5484.38</v>
      </c>
      <c r="I28" s="190">
        <f>ROUND(H28*ФОТ!$E$3,1)</f>
        <v>7952.4</v>
      </c>
      <c r="J28" s="195"/>
    </row>
    <row r="29" spans="1:10" x14ac:dyDescent="0.2">
      <c r="A29" s="100"/>
      <c r="B29" s="57"/>
      <c r="C29" s="62"/>
      <c r="D29" s="294" t="s">
        <v>3131</v>
      </c>
      <c r="E29" s="266">
        <f>VLOOKUP(D29,ФОТ!$B$3:$C$105,2,FALSE)</f>
        <v>134.82</v>
      </c>
      <c r="F29" s="55">
        <v>16.2</v>
      </c>
      <c r="G29" s="262">
        <f>ROUND(E29*F29,2)</f>
        <v>2184.08</v>
      </c>
      <c r="H29" s="133">
        <f>ROUND(G29*ФОТ!$D$3,2)</f>
        <v>5818.39</v>
      </c>
      <c r="I29" s="190">
        <f>ROUND(H29*ФОТ!$E$3,1)</f>
        <v>8436.7000000000007</v>
      </c>
      <c r="J29" s="195"/>
    </row>
    <row r="30" spans="1:10" ht="15" x14ac:dyDescent="0.25">
      <c r="A30" s="100"/>
      <c r="B30" s="57"/>
      <c r="C30" s="62"/>
      <c r="D30" s="53"/>
      <c r="E30" s="266"/>
      <c r="F30" s="55"/>
      <c r="G30" s="262"/>
      <c r="H30" s="133"/>
      <c r="I30" s="242">
        <f>I28+I29</f>
        <v>16389.099999999999</v>
      </c>
      <c r="J30" s="194"/>
    </row>
    <row r="31" spans="1:10" x14ac:dyDescent="0.2">
      <c r="A31" s="100"/>
      <c r="B31" s="57" t="s">
        <v>837</v>
      </c>
      <c r="C31" s="62"/>
      <c r="D31" s="53"/>
      <c r="E31" s="39"/>
      <c r="F31" s="55"/>
      <c r="G31" s="39"/>
      <c r="H31" s="55"/>
      <c r="I31" s="202"/>
      <c r="J31" s="224"/>
    </row>
    <row r="32" spans="1:10" x14ac:dyDescent="0.2">
      <c r="A32" s="100"/>
      <c r="B32" s="57" t="s">
        <v>838</v>
      </c>
      <c r="C32" s="62"/>
      <c r="D32" s="53"/>
      <c r="E32" s="39"/>
      <c r="F32" s="55"/>
      <c r="G32" s="42"/>
      <c r="H32" s="56"/>
      <c r="I32" s="225"/>
      <c r="J32" s="224"/>
    </row>
    <row r="33" spans="1:10" x14ac:dyDescent="0.2">
      <c r="A33" s="100"/>
      <c r="B33" s="40" t="s">
        <v>839</v>
      </c>
      <c r="C33" s="62"/>
      <c r="D33" s="53"/>
      <c r="E33" s="39"/>
      <c r="F33" s="55"/>
      <c r="G33" s="42"/>
      <c r="H33" s="56"/>
      <c r="I33" s="225"/>
      <c r="J33" s="224"/>
    </row>
    <row r="34" spans="1:10" x14ac:dyDescent="0.2">
      <c r="A34" s="100"/>
      <c r="B34" s="57" t="s">
        <v>840</v>
      </c>
      <c r="C34" s="62"/>
      <c r="D34" s="53"/>
      <c r="E34" s="39"/>
      <c r="F34" s="55"/>
      <c r="G34" s="42"/>
      <c r="H34" s="56"/>
      <c r="I34" s="225"/>
      <c r="J34" s="224"/>
    </row>
    <row r="35" spans="1:10" x14ac:dyDescent="0.2">
      <c r="A35" s="100"/>
      <c r="B35" s="57" t="s">
        <v>841</v>
      </c>
      <c r="C35" s="62"/>
      <c r="D35" s="53"/>
      <c r="E35" s="39"/>
      <c r="F35" s="55"/>
      <c r="G35" s="42"/>
      <c r="H35" s="56"/>
      <c r="I35" s="225"/>
      <c r="J35" s="224"/>
    </row>
    <row r="36" spans="1:10" x14ac:dyDescent="0.2">
      <c r="A36" s="100"/>
      <c r="B36" s="57"/>
      <c r="C36" s="62"/>
      <c r="D36" s="53"/>
      <c r="E36" s="39"/>
      <c r="F36" s="55"/>
      <c r="G36" s="42"/>
      <c r="H36" s="56"/>
      <c r="I36" s="225"/>
      <c r="J36" s="224"/>
    </row>
    <row r="37" spans="1:10" x14ac:dyDescent="0.2">
      <c r="A37" s="100" t="s">
        <v>842</v>
      </c>
      <c r="B37" s="57" t="s">
        <v>843</v>
      </c>
      <c r="C37" s="62" t="s">
        <v>844</v>
      </c>
      <c r="D37" s="294" t="s">
        <v>3130</v>
      </c>
      <c r="E37" s="266">
        <f>VLOOKUP(D37,ФОТ!$B$3:$C$105,2,FALSE)</f>
        <v>127.08</v>
      </c>
      <c r="F37" s="55">
        <v>2.25</v>
      </c>
      <c r="G37" s="262">
        <f>ROUND(E37*F37,2)</f>
        <v>285.93</v>
      </c>
      <c r="H37" s="133">
        <f>ROUND(G37*ФОТ!$D$3,2)</f>
        <v>761.72</v>
      </c>
      <c r="I37" s="190">
        <f>ROUND(H37*ФОТ!$E$3,1)</f>
        <v>1104.5</v>
      </c>
      <c r="J37" s="195"/>
    </row>
    <row r="38" spans="1:10" ht="51" x14ac:dyDescent="0.2">
      <c r="A38" s="100"/>
      <c r="B38" s="182" t="s">
        <v>845</v>
      </c>
      <c r="C38" s="62"/>
      <c r="D38" s="53"/>
      <c r="E38" s="39"/>
      <c r="F38" s="55"/>
      <c r="G38" s="39"/>
      <c r="H38" s="55"/>
      <c r="I38" s="202"/>
      <c r="J38" s="194"/>
    </row>
    <row r="39" spans="1:10" x14ac:dyDescent="0.2">
      <c r="A39" s="100" t="s">
        <v>846</v>
      </c>
      <c r="B39" s="57" t="s">
        <v>847</v>
      </c>
      <c r="C39" s="62" t="s">
        <v>844</v>
      </c>
      <c r="D39" s="294" t="s">
        <v>2532</v>
      </c>
      <c r="E39" s="266">
        <f>VLOOKUP(D39,ФОТ!$B$3:$C$105,2,FALSE)</f>
        <v>115.21</v>
      </c>
      <c r="F39" s="55">
        <v>9.9</v>
      </c>
      <c r="G39" s="262">
        <f>ROUND(E39*F39,2)</f>
        <v>1140.58</v>
      </c>
      <c r="H39" s="133">
        <f>ROUND(G39*ФОТ!$D$3,2)</f>
        <v>3038.51</v>
      </c>
      <c r="I39" s="190">
        <f>ROUND(H39*ФОТ!$E$3,1)</f>
        <v>4405.8</v>
      </c>
      <c r="J39" s="190">
        <f>ROUND(H39*ФОТ!$F$3,1)</f>
        <v>3950.1</v>
      </c>
    </row>
    <row r="40" spans="1:10" x14ac:dyDescent="0.2">
      <c r="A40" s="100"/>
      <c r="B40" s="57"/>
      <c r="C40" s="62"/>
      <c r="D40" s="53"/>
      <c r="E40" s="39"/>
      <c r="F40" s="55"/>
      <c r="G40" s="39"/>
      <c r="H40" s="55"/>
      <c r="I40" s="202"/>
      <c r="J40" s="224"/>
    </row>
    <row r="41" spans="1:10" x14ac:dyDescent="0.2">
      <c r="A41" s="100" t="s">
        <v>848</v>
      </c>
      <c r="B41" s="57" t="s">
        <v>849</v>
      </c>
      <c r="C41" s="62" t="s">
        <v>2219</v>
      </c>
      <c r="D41" s="294" t="s">
        <v>2532</v>
      </c>
      <c r="E41" s="266">
        <f>VLOOKUP(D41,ФОТ!$B$3:$C$105,2,FALSE)</f>
        <v>115.21</v>
      </c>
      <c r="F41" s="39">
        <v>6.4</v>
      </c>
      <c r="G41" s="262">
        <f>ROUND(E41*F41,2)</f>
        <v>737.34</v>
      </c>
      <c r="H41" s="133">
        <f>ROUND(G41*ФОТ!$D$3,2)</f>
        <v>1964.27</v>
      </c>
      <c r="I41" s="190">
        <f>ROUND(H41*ФОТ!$E$3,1)</f>
        <v>2848.2</v>
      </c>
      <c r="J41" s="195"/>
    </row>
    <row r="42" spans="1:10" x14ac:dyDescent="0.2">
      <c r="A42" s="100"/>
      <c r="B42" s="57"/>
      <c r="C42" s="62"/>
      <c r="D42" s="294" t="s">
        <v>3130</v>
      </c>
      <c r="E42" s="266">
        <f>VLOOKUP(D42,ФОТ!$B$3:$C$105,2,FALSE)</f>
        <v>127.08</v>
      </c>
      <c r="F42" s="55">
        <v>6.4</v>
      </c>
      <c r="G42" s="262">
        <f>ROUND(E42*F42,2)</f>
        <v>813.31</v>
      </c>
      <c r="H42" s="133">
        <f>ROUND(G42*ФОТ!$D$3,2)</f>
        <v>2166.66</v>
      </c>
      <c r="I42" s="190">
        <f>ROUND(H42*ФОТ!$E$3,1)</f>
        <v>3141.7</v>
      </c>
      <c r="J42" s="195"/>
    </row>
    <row r="43" spans="1:10" ht="15" x14ac:dyDescent="0.25">
      <c r="A43" s="100"/>
      <c r="B43" s="57"/>
      <c r="C43" s="62"/>
      <c r="D43" s="53"/>
      <c r="E43" s="266"/>
      <c r="F43" s="55"/>
      <c r="G43" s="262"/>
      <c r="H43" s="133"/>
      <c r="I43" s="242">
        <f>I41+I42</f>
        <v>5989.9</v>
      </c>
      <c r="J43" s="194"/>
    </row>
    <row r="44" spans="1:10" x14ac:dyDescent="0.2">
      <c r="A44" s="100"/>
      <c r="B44" s="57"/>
      <c r="C44" s="62"/>
      <c r="D44" s="53"/>
      <c r="E44" s="39"/>
      <c r="F44" s="55"/>
      <c r="G44" s="42"/>
      <c r="H44" s="56"/>
      <c r="I44" s="225"/>
      <c r="J44" s="224"/>
    </row>
    <row r="45" spans="1:10" x14ac:dyDescent="0.2">
      <c r="A45" s="100" t="s">
        <v>850</v>
      </c>
      <c r="B45" s="57" t="s">
        <v>851</v>
      </c>
      <c r="C45" s="62" t="s">
        <v>3129</v>
      </c>
      <c r="D45" s="294" t="s">
        <v>2532</v>
      </c>
      <c r="E45" s="266">
        <f>VLOOKUP(D45,ФОТ!$B$3:$C$105,2,FALSE)</f>
        <v>115.21</v>
      </c>
      <c r="F45" s="39">
        <v>9.4</v>
      </c>
      <c r="G45" s="262">
        <f>ROUND(E45*F45,2)</f>
        <v>1082.97</v>
      </c>
      <c r="H45" s="133">
        <f>ROUND(G45*ФОТ!$D$3,2)</f>
        <v>2885.03</v>
      </c>
      <c r="I45" s="190">
        <f>ROUND(H45*ФОТ!$E$3,1)</f>
        <v>4183.3</v>
      </c>
      <c r="J45" s="195"/>
    </row>
    <row r="46" spans="1:10" x14ac:dyDescent="0.2">
      <c r="A46" s="100"/>
      <c r="B46" s="57"/>
      <c r="C46" s="62"/>
      <c r="D46" s="53"/>
      <c r="E46" s="39"/>
      <c r="F46" s="39"/>
      <c r="G46" s="42"/>
      <c r="H46" s="56"/>
      <c r="I46" s="225"/>
      <c r="J46" s="224"/>
    </row>
    <row r="47" spans="1:10" x14ac:dyDescent="0.2">
      <c r="A47" s="100" t="s">
        <v>852</v>
      </c>
      <c r="B47" s="57" t="s">
        <v>853</v>
      </c>
      <c r="C47" s="62" t="s">
        <v>2219</v>
      </c>
      <c r="D47" s="294" t="s">
        <v>2532</v>
      </c>
      <c r="E47" s="266">
        <f>VLOOKUP(D47,ФОТ!$B$3:$C$105,2,FALSE)</f>
        <v>115.21</v>
      </c>
      <c r="F47" s="55">
        <v>12.7</v>
      </c>
      <c r="G47" s="262">
        <f>ROUND(E47*F47,2)</f>
        <v>1463.17</v>
      </c>
      <c r="H47" s="133">
        <f>ROUND(G47*ФОТ!$D$3,2)</f>
        <v>3897.88</v>
      </c>
      <c r="I47" s="190">
        <f>ROUND(H47*ФОТ!$E$3,1)</f>
        <v>5651.9</v>
      </c>
      <c r="J47" s="195"/>
    </row>
    <row r="48" spans="1:10" x14ac:dyDescent="0.2">
      <c r="A48" s="100"/>
      <c r="B48" s="57"/>
      <c r="C48" s="62"/>
      <c r="D48" s="53"/>
      <c r="E48" s="39"/>
      <c r="F48" s="55"/>
      <c r="G48" s="42"/>
      <c r="H48" s="56"/>
      <c r="I48" s="225"/>
      <c r="J48" s="224"/>
    </row>
    <row r="49" spans="1:10" x14ac:dyDescent="0.2">
      <c r="A49" s="100" t="s">
        <v>854</v>
      </c>
      <c r="B49" s="57" t="s">
        <v>855</v>
      </c>
      <c r="C49" s="62" t="s">
        <v>856</v>
      </c>
      <c r="D49" s="294" t="s">
        <v>2532</v>
      </c>
      <c r="E49" s="266">
        <f>VLOOKUP(D49,ФОТ!$B$3:$C$105,2,FALSE)</f>
        <v>115.21</v>
      </c>
      <c r="F49" s="55">
        <v>9</v>
      </c>
      <c r="G49" s="262">
        <f>ROUND(E49*F49,2)</f>
        <v>1036.8900000000001</v>
      </c>
      <c r="H49" s="133">
        <f>ROUND(G49*ФОТ!$D$3,2)</f>
        <v>2762.27</v>
      </c>
      <c r="I49" s="190">
        <f>ROUND(H49*ФОТ!$E$3,1)</f>
        <v>4005.3</v>
      </c>
      <c r="J49" s="195"/>
    </row>
    <row r="50" spans="1:10" x14ac:dyDescent="0.2">
      <c r="A50" s="100"/>
      <c r="B50" s="57" t="s">
        <v>583</v>
      </c>
      <c r="C50" s="62"/>
      <c r="D50" s="53"/>
      <c r="E50" s="39"/>
      <c r="F50" s="39"/>
      <c r="G50" s="42"/>
      <c r="H50" s="56"/>
      <c r="I50" s="225"/>
      <c r="J50" s="224"/>
    </row>
    <row r="51" spans="1:10" x14ac:dyDescent="0.2">
      <c r="A51" s="100" t="s">
        <v>857</v>
      </c>
      <c r="B51" s="57" t="s">
        <v>858</v>
      </c>
      <c r="C51" s="62" t="s">
        <v>564</v>
      </c>
      <c r="D51" s="294" t="s">
        <v>2532</v>
      </c>
      <c r="E51" s="266">
        <f>VLOOKUP(D51,ФОТ!$B$3:$C$105,2,FALSE)</f>
        <v>115.21</v>
      </c>
      <c r="F51" s="55">
        <v>12</v>
      </c>
      <c r="G51" s="262">
        <f>ROUND(E51*F51,2)</f>
        <v>1382.52</v>
      </c>
      <c r="H51" s="133">
        <f>ROUND(G51*ФОТ!$D$3,2)</f>
        <v>3683.03</v>
      </c>
      <c r="I51" s="190">
        <f>ROUND(H51*ФОТ!$E$3,1)</f>
        <v>5340.4</v>
      </c>
      <c r="J51" s="195"/>
    </row>
    <row r="52" spans="1:10" x14ac:dyDescent="0.2">
      <c r="A52" s="100"/>
      <c r="B52" s="57"/>
      <c r="C52" s="62"/>
      <c r="D52" s="53"/>
      <c r="E52" s="39"/>
      <c r="F52" s="55"/>
      <c r="G52" s="42"/>
      <c r="H52" s="56"/>
      <c r="I52" s="225"/>
      <c r="J52" s="224"/>
    </row>
    <row r="53" spans="1:10" x14ac:dyDescent="0.2">
      <c r="A53" s="100" t="s">
        <v>859</v>
      </c>
      <c r="B53" s="57" t="s">
        <v>860</v>
      </c>
      <c r="C53" s="62" t="s">
        <v>861</v>
      </c>
      <c r="D53" s="294" t="s">
        <v>2532</v>
      </c>
      <c r="E53" s="266">
        <f>VLOOKUP(D53,ФОТ!$B$3:$C$105,2,FALSE)</f>
        <v>115.21</v>
      </c>
      <c r="F53" s="55">
        <v>2</v>
      </c>
      <c r="G53" s="262">
        <f>ROUND(E53*F53,2)</f>
        <v>230.42</v>
      </c>
      <c r="H53" s="133">
        <f>ROUND(G53*ФОТ!$D$3,2)</f>
        <v>613.84</v>
      </c>
      <c r="I53" s="190">
        <f>ROUND(H53*ФОТ!$E$3,1)</f>
        <v>890.1</v>
      </c>
      <c r="J53" s="195"/>
    </row>
    <row r="54" spans="1:10" x14ac:dyDescent="0.2">
      <c r="A54" s="100"/>
      <c r="B54" s="57"/>
      <c r="C54" s="62"/>
      <c r="D54" s="53"/>
      <c r="E54" s="39"/>
      <c r="F54" s="55"/>
      <c r="G54" s="42"/>
      <c r="H54" s="56"/>
      <c r="I54" s="225"/>
      <c r="J54" s="224"/>
    </row>
    <row r="55" spans="1:10" x14ac:dyDescent="0.2">
      <c r="A55" s="100" t="s">
        <v>862</v>
      </c>
      <c r="B55" s="57" t="s">
        <v>863</v>
      </c>
      <c r="C55" s="62" t="s">
        <v>864</v>
      </c>
      <c r="D55" s="294" t="s">
        <v>2532</v>
      </c>
      <c r="E55" s="266">
        <f>VLOOKUP(D55,ФОТ!$B$3:$C$105,2,FALSE)</f>
        <v>115.21</v>
      </c>
      <c r="F55" s="39">
        <v>3</v>
      </c>
      <c r="G55" s="262">
        <f>ROUND(E55*F55,2)</f>
        <v>345.63</v>
      </c>
      <c r="H55" s="133">
        <f>ROUND(G55*ФОТ!$D$3,2)</f>
        <v>920.76</v>
      </c>
      <c r="I55" s="190">
        <f>ROUND(H55*ФОТ!$E$3,1)</f>
        <v>1335.1</v>
      </c>
      <c r="J55" s="195"/>
    </row>
    <row r="56" spans="1:10" x14ac:dyDescent="0.2">
      <c r="A56" s="100"/>
      <c r="B56" s="57"/>
      <c r="C56" s="62"/>
      <c r="D56" s="294" t="s">
        <v>3130</v>
      </c>
      <c r="E56" s="266">
        <f>VLOOKUP(D56,ФОТ!$B$3:$C$105,2,FALSE)</f>
        <v>127.08</v>
      </c>
      <c r="F56" s="39">
        <v>3</v>
      </c>
      <c r="G56" s="262">
        <f>ROUND(E56*F56,2)</f>
        <v>381.24</v>
      </c>
      <c r="H56" s="133">
        <f>ROUND(G56*ФОТ!$D$3,2)</f>
        <v>1015.62</v>
      </c>
      <c r="I56" s="190">
        <f>ROUND(H56*ФОТ!$E$3,1)</f>
        <v>1472.6</v>
      </c>
      <c r="J56" s="195"/>
    </row>
    <row r="57" spans="1:10" ht="15" x14ac:dyDescent="0.25">
      <c r="A57" s="100"/>
      <c r="B57" s="57"/>
      <c r="C57" s="62"/>
      <c r="D57" s="53"/>
      <c r="E57" s="266"/>
      <c r="F57" s="55"/>
      <c r="G57" s="262"/>
      <c r="H57" s="133"/>
      <c r="I57" s="242">
        <f>I55+I56</f>
        <v>2807.7</v>
      </c>
      <c r="J57" s="194"/>
    </row>
    <row r="58" spans="1:10" x14ac:dyDescent="0.2">
      <c r="A58" s="100"/>
      <c r="B58" s="57"/>
      <c r="C58" s="62"/>
      <c r="D58" s="53"/>
      <c r="E58" s="39"/>
      <c r="F58" s="55"/>
      <c r="G58" s="39"/>
      <c r="H58" s="55"/>
      <c r="I58" s="202"/>
      <c r="J58" s="224"/>
    </row>
    <row r="59" spans="1:10" x14ac:dyDescent="0.2">
      <c r="A59" s="100" t="s">
        <v>865</v>
      </c>
      <c r="B59" s="57" t="s">
        <v>866</v>
      </c>
      <c r="C59" s="62" t="s">
        <v>867</v>
      </c>
      <c r="D59" s="294" t="s">
        <v>2532</v>
      </c>
      <c r="E59" s="266">
        <f>VLOOKUP(D59,ФОТ!$B$3:$C$105,2,FALSE)</f>
        <v>115.21</v>
      </c>
      <c r="F59" s="55">
        <v>5.33</v>
      </c>
      <c r="G59" s="39">
        <f>E59*F59</f>
        <v>614.07000000000005</v>
      </c>
      <c r="H59" s="55">
        <f>G59*3.421</f>
        <v>2100.73</v>
      </c>
      <c r="I59" s="202">
        <f>ROUND(H59*1.25,2)</f>
        <v>2625.91</v>
      </c>
      <c r="J59" s="195"/>
    </row>
    <row r="60" spans="1:10" x14ac:dyDescent="0.2">
      <c r="A60" s="100"/>
      <c r="B60" s="57" t="s">
        <v>868</v>
      </c>
      <c r="C60" s="62" t="s">
        <v>2630</v>
      </c>
      <c r="D60" s="53"/>
      <c r="E60" s="39"/>
      <c r="F60" s="55"/>
      <c r="G60" s="39"/>
      <c r="H60" s="55"/>
      <c r="I60" s="202"/>
      <c r="J60" s="224"/>
    </row>
    <row r="61" spans="1:10" x14ac:dyDescent="0.2">
      <c r="A61" s="100"/>
      <c r="B61" s="57"/>
      <c r="C61" s="62"/>
      <c r="D61" s="53"/>
      <c r="E61" s="39"/>
      <c r="F61" s="55"/>
      <c r="G61" s="39"/>
      <c r="H61" s="55"/>
      <c r="I61" s="202"/>
      <c r="J61" s="224"/>
    </row>
    <row r="62" spans="1:10" x14ac:dyDescent="0.2">
      <c r="A62" s="100" t="s">
        <v>2631</v>
      </c>
      <c r="B62" s="57" t="s">
        <v>866</v>
      </c>
      <c r="C62" s="62" t="s">
        <v>2219</v>
      </c>
      <c r="D62" s="294" t="s">
        <v>2532</v>
      </c>
      <c r="E62" s="266">
        <f>VLOOKUP(D62,ФОТ!$B$3:$C$105,2,FALSE)</f>
        <v>115.21</v>
      </c>
      <c r="F62" s="55">
        <v>3.6</v>
      </c>
      <c r="G62" s="262">
        <f>ROUND(E62*F62,2)</f>
        <v>414.76</v>
      </c>
      <c r="H62" s="133">
        <f>ROUND(G62*ФОТ!$D$3,2)</f>
        <v>1104.92</v>
      </c>
      <c r="I62" s="190">
        <f>ROUND(H62*ФОТ!$E$3,1)</f>
        <v>1602.1</v>
      </c>
      <c r="J62" s="195"/>
    </row>
    <row r="63" spans="1:10" x14ac:dyDescent="0.2">
      <c r="A63" s="100"/>
      <c r="B63" s="57" t="s">
        <v>2632</v>
      </c>
      <c r="C63" s="62"/>
      <c r="D63" s="53"/>
      <c r="E63" s="39"/>
      <c r="F63" s="55"/>
      <c r="G63" s="39"/>
      <c r="H63" s="55"/>
      <c r="I63" s="202"/>
      <c r="J63" s="224"/>
    </row>
    <row r="64" spans="1:10" x14ac:dyDescent="0.2">
      <c r="A64" s="100"/>
      <c r="B64" s="57"/>
      <c r="C64" s="62"/>
      <c r="D64" s="53"/>
      <c r="E64" s="39"/>
      <c r="F64" s="55"/>
      <c r="G64" s="44"/>
      <c r="H64" s="57"/>
      <c r="I64" s="192"/>
      <c r="J64" s="224"/>
    </row>
    <row r="65" spans="1:10" x14ac:dyDescent="0.2">
      <c r="A65" s="100" t="s">
        <v>2633</v>
      </c>
      <c r="B65" s="57" t="s">
        <v>2634</v>
      </c>
      <c r="C65" s="62" t="s">
        <v>574</v>
      </c>
      <c r="D65" s="294" t="s">
        <v>2532</v>
      </c>
      <c r="E65" s="266">
        <f>VLOOKUP(D65,ФОТ!$B$3:$C$105,2,FALSE)</f>
        <v>115.21</v>
      </c>
      <c r="F65" s="55">
        <v>3</v>
      </c>
      <c r="G65" s="262">
        <f>ROUND(E65*F65,2)</f>
        <v>345.63</v>
      </c>
      <c r="H65" s="133">
        <f>ROUND(G65*ФОТ!$D$3,2)</f>
        <v>920.76</v>
      </c>
      <c r="I65" s="190">
        <f>ROUND(H65*ФОТ!$E$3,1)</f>
        <v>1335.1</v>
      </c>
      <c r="J65" s="195"/>
    </row>
    <row r="66" spans="1:10" x14ac:dyDescent="0.2">
      <c r="A66" s="100"/>
      <c r="B66" s="57"/>
      <c r="C66" s="62"/>
      <c r="D66" s="53"/>
      <c r="E66" s="39"/>
      <c r="F66" s="55"/>
      <c r="G66" s="39"/>
      <c r="H66" s="55"/>
      <c r="I66" s="202"/>
      <c r="J66" s="224"/>
    </row>
    <row r="67" spans="1:10" x14ac:dyDescent="0.2">
      <c r="A67" s="100" t="s">
        <v>2635</v>
      </c>
      <c r="B67" s="57" t="s">
        <v>2636</v>
      </c>
      <c r="C67" s="62" t="s">
        <v>2637</v>
      </c>
      <c r="D67" s="294" t="s">
        <v>3130</v>
      </c>
      <c r="E67" s="266">
        <f>VLOOKUP(D67,ФОТ!$B$3:$C$105,2,FALSE)</f>
        <v>127.08</v>
      </c>
      <c r="F67" s="55">
        <v>6</v>
      </c>
      <c r="G67" s="262">
        <f>ROUND(E67*F67,2)</f>
        <v>762.48</v>
      </c>
      <c r="H67" s="133">
        <f>ROUND(G67*ФОТ!$D$3,2)</f>
        <v>2031.25</v>
      </c>
      <c r="I67" s="190">
        <f>ROUND(H67*ФОТ!$E$3,1)</f>
        <v>2945.3</v>
      </c>
      <c r="J67" s="195"/>
    </row>
    <row r="68" spans="1:10" x14ac:dyDescent="0.2">
      <c r="A68" s="100"/>
      <c r="B68" s="57" t="s">
        <v>2638</v>
      </c>
      <c r="C68" s="62"/>
      <c r="D68" s="53"/>
      <c r="E68" s="39"/>
      <c r="F68" s="55"/>
      <c r="G68" s="39"/>
      <c r="H68" s="55"/>
      <c r="I68" s="202"/>
      <c r="J68" s="224"/>
    </row>
    <row r="69" spans="1:10" x14ac:dyDescent="0.2">
      <c r="A69" s="100"/>
      <c r="B69" s="57" t="s">
        <v>2639</v>
      </c>
      <c r="C69" s="62"/>
      <c r="D69" s="53"/>
      <c r="E69" s="39"/>
      <c r="F69" s="55"/>
      <c r="G69" s="42"/>
      <c r="H69" s="56"/>
      <c r="I69" s="225"/>
      <c r="J69" s="224"/>
    </row>
    <row r="70" spans="1:10" x14ac:dyDescent="0.2">
      <c r="A70" s="100"/>
      <c r="B70" s="57"/>
      <c r="C70" s="62"/>
      <c r="D70" s="53"/>
      <c r="E70" s="39"/>
      <c r="F70" s="55"/>
      <c r="G70" s="39"/>
      <c r="H70" s="55"/>
      <c r="I70" s="202"/>
      <c r="J70" s="224"/>
    </row>
    <row r="71" spans="1:10" x14ac:dyDescent="0.2">
      <c r="A71" s="100" t="s">
        <v>2640</v>
      </c>
      <c r="B71" s="57" t="s">
        <v>2641</v>
      </c>
      <c r="C71" s="62" t="s">
        <v>3129</v>
      </c>
      <c r="D71" s="294" t="s">
        <v>3130</v>
      </c>
      <c r="E71" s="266">
        <f>VLOOKUP(D71,ФОТ!$B$3:$C$105,2,FALSE)</f>
        <v>127.08</v>
      </c>
      <c r="F71" s="55">
        <v>4.6399999999999997</v>
      </c>
      <c r="G71" s="262">
        <f>ROUND(E71*F71,2)</f>
        <v>589.65</v>
      </c>
      <c r="H71" s="133">
        <f>ROUND(G71*ФОТ!$D$3,2)</f>
        <v>1570.83</v>
      </c>
      <c r="I71" s="190">
        <f>ROUND(H71*ФОТ!$E$3,1)</f>
        <v>2277.6999999999998</v>
      </c>
      <c r="J71" s="195"/>
    </row>
    <row r="72" spans="1:10" x14ac:dyDescent="0.2">
      <c r="A72" s="100"/>
      <c r="B72" s="57"/>
      <c r="C72" s="62"/>
      <c r="D72" s="53"/>
      <c r="E72" s="39"/>
      <c r="F72" s="55"/>
      <c r="G72" s="42"/>
      <c r="H72" s="56"/>
      <c r="I72" s="225"/>
      <c r="J72" s="224"/>
    </row>
    <row r="73" spans="1:10" x14ac:dyDescent="0.2">
      <c r="A73" s="100" t="s">
        <v>2642</v>
      </c>
      <c r="B73" s="57" t="s">
        <v>2643</v>
      </c>
      <c r="C73" s="62" t="s">
        <v>2219</v>
      </c>
      <c r="D73" s="294" t="s">
        <v>3130</v>
      </c>
      <c r="E73" s="266">
        <f>VLOOKUP(D73,ФОТ!$B$3:$C$105,2,FALSE)</f>
        <v>127.08</v>
      </c>
      <c r="F73" s="39">
        <v>4.2</v>
      </c>
      <c r="G73" s="262">
        <f>ROUND(E73*F73,2)</f>
        <v>533.74</v>
      </c>
      <c r="H73" s="133">
        <f>ROUND(G73*ФОТ!$D$3,2)</f>
        <v>1421.88</v>
      </c>
      <c r="I73" s="190">
        <f>ROUND(H73*ФОТ!$E$3,1)</f>
        <v>2061.6999999999998</v>
      </c>
      <c r="J73" s="195"/>
    </row>
    <row r="74" spans="1:10" x14ac:dyDescent="0.2">
      <c r="A74" s="100"/>
      <c r="B74" s="57"/>
      <c r="C74" s="62"/>
      <c r="D74" s="53"/>
      <c r="E74" s="39"/>
      <c r="F74" s="39"/>
      <c r="G74" s="42"/>
      <c r="H74" s="56"/>
      <c r="I74" s="225"/>
      <c r="J74" s="224"/>
    </row>
    <row r="75" spans="1:10" x14ac:dyDescent="0.2">
      <c r="A75" s="100" t="s">
        <v>2644</v>
      </c>
      <c r="B75" s="57" t="s">
        <v>2645</v>
      </c>
      <c r="C75" s="62" t="s">
        <v>864</v>
      </c>
      <c r="D75" s="294" t="s">
        <v>2532</v>
      </c>
      <c r="E75" s="266">
        <f>VLOOKUP(D75,ФОТ!$B$3:$C$105,2,FALSE)</f>
        <v>115.21</v>
      </c>
      <c r="F75" s="55">
        <v>1.52</v>
      </c>
      <c r="G75" s="262">
        <f>ROUND(E75*F75,2)</f>
        <v>175.12</v>
      </c>
      <c r="H75" s="133">
        <f>ROUND(G75*ФОТ!$D$3,2)</f>
        <v>466.52</v>
      </c>
      <c r="I75" s="190">
        <f>ROUND(H75*ФОТ!$E$3,1)</f>
        <v>676.5</v>
      </c>
      <c r="J75" s="195"/>
    </row>
    <row r="76" spans="1:10" x14ac:dyDescent="0.2">
      <c r="A76" s="100"/>
      <c r="B76" s="57" t="s">
        <v>2646</v>
      </c>
      <c r="C76" s="62"/>
      <c r="D76" s="294" t="s">
        <v>3130</v>
      </c>
      <c r="E76" s="266">
        <f>VLOOKUP(D76,ФОТ!$B$3:$C$105,2,FALSE)</f>
        <v>127.08</v>
      </c>
      <c r="F76" s="55">
        <v>1.52</v>
      </c>
      <c r="G76" s="262">
        <f>ROUND(E76*F76,2)</f>
        <v>193.16</v>
      </c>
      <c r="H76" s="133">
        <f>ROUND(G76*ФОТ!$D$3,2)</f>
        <v>514.58000000000004</v>
      </c>
      <c r="I76" s="190">
        <f>ROUND(H76*ФОТ!$E$3,1)</f>
        <v>746.1</v>
      </c>
      <c r="J76" s="195"/>
    </row>
    <row r="77" spans="1:10" ht="15" x14ac:dyDescent="0.25">
      <c r="A77" s="100"/>
      <c r="B77" s="57"/>
      <c r="C77" s="62"/>
      <c r="D77" s="53"/>
      <c r="E77" s="266"/>
      <c r="F77" s="55"/>
      <c r="G77" s="262"/>
      <c r="H77" s="133"/>
      <c r="I77" s="242">
        <f>I75+I76</f>
        <v>1422.6</v>
      </c>
      <c r="J77" s="194"/>
    </row>
    <row r="78" spans="1:10" x14ac:dyDescent="0.2">
      <c r="A78" s="100"/>
      <c r="B78" s="57"/>
      <c r="C78" s="62"/>
      <c r="D78" s="53"/>
      <c r="E78" s="39"/>
      <c r="F78" s="39"/>
      <c r="G78" s="42"/>
      <c r="H78" s="56"/>
      <c r="I78" s="225"/>
      <c r="J78" s="224"/>
    </row>
    <row r="79" spans="1:10" x14ac:dyDescent="0.2">
      <c r="A79" s="100" t="s">
        <v>2647</v>
      </c>
      <c r="B79" s="57" t="s">
        <v>2648</v>
      </c>
      <c r="C79" s="62" t="s">
        <v>564</v>
      </c>
      <c r="D79" s="294" t="s">
        <v>2532</v>
      </c>
      <c r="E79" s="266">
        <f>VLOOKUP(D79,ФОТ!$B$3:$C$105,2,FALSE)</f>
        <v>115.21</v>
      </c>
      <c r="F79" s="39">
        <v>0.4</v>
      </c>
      <c r="G79" s="262">
        <f>ROUND(E79*F79,2)</f>
        <v>46.08</v>
      </c>
      <c r="H79" s="133">
        <f>ROUND(G79*ФОТ!$D$3,2)</f>
        <v>122.76</v>
      </c>
      <c r="I79" s="190">
        <f>ROUND(H79*ФОТ!$E$3,1)</f>
        <v>178</v>
      </c>
      <c r="J79" s="195"/>
    </row>
    <row r="80" spans="1:10" x14ac:dyDescent="0.2">
      <c r="A80" s="100"/>
      <c r="B80" s="57"/>
      <c r="C80" s="62"/>
      <c r="D80" s="53"/>
      <c r="E80" s="39"/>
      <c r="F80" s="55"/>
      <c r="G80" s="42"/>
      <c r="H80" s="56"/>
      <c r="I80" s="225"/>
      <c r="J80" s="224"/>
    </row>
    <row r="81" spans="1:10" x14ac:dyDescent="0.2">
      <c r="A81" s="100" t="s">
        <v>2649</v>
      </c>
      <c r="B81" s="57" t="s">
        <v>2650</v>
      </c>
      <c r="C81" s="62" t="s">
        <v>2651</v>
      </c>
      <c r="D81" s="294" t="s">
        <v>3130</v>
      </c>
      <c r="E81" s="266">
        <f>VLOOKUP(D81,ФОТ!$B$3:$C$105,2,FALSE)</f>
        <v>127.08</v>
      </c>
      <c r="F81" s="55">
        <v>1.4</v>
      </c>
      <c r="G81" s="262">
        <f>ROUND(E81*F81,2)</f>
        <v>177.91</v>
      </c>
      <c r="H81" s="133">
        <f>ROUND(G81*ФОТ!$D$3,2)</f>
        <v>473.95</v>
      </c>
      <c r="I81" s="190">
        <f>ROUND(H81*ФОТ!$E$3,1)</f>
        <v>687.2</v>
      </c>
      <c r="J81" s="195"/>
    </row>
    <row r="82" spans="1:10" x14ac:dyDescent="0.2">
      <c r="A82" s="100"/>
      <c r="B82" s="57"/>
      <c r="C82" s="62"/>
      <c r="D82" s="53"/>
      <c r="E82" s="39"/>
      <c r="F82" s="39"/>
      <c r="G82" s="42"/>
      <c r="H82" s="56"/>
      <c r="I82" s="225"/>
      <c r="J82" s="224"/>
    </row>
    <row r="83" spans="1:10" x14ac:dyDescent="0.2">
      <c r="A83" s="100" t="s">
        <v>2652</v>
      </c>
      <c r="B83" s="57" t="s">
        <v>2653</v>
      </c>
      <c r="C83" s="62" t="s">
        <v>2654</v>
      </c>
      <c r="D83" s="294" t="s">
        <v>3130</v>
      </c>
      <c r="E83" s="266">
        <f>VLOOKUP(D83,ФОТ!$B$3:$C$105,2,FALSE)</f>
        <v>127.08</v>
      </c>
      <c r="F83" s="55">
        <v>8</v>
      </c>
      <c r="G83" s="262">
        <f>ROUND(E83*F83,2)</f>
        <v>1016.64</v>
      </c>
      <c r="H83" s="133">
        <f>ROUND(G83*ФОТ!$D$3,2)</f>
        <v>2708.33</v>
      </c>
      <c r="I83" s="190">
        <f>ROUND(H83*ФОТ!$E$3,1)</f>
        <v>3927.1</v>
      </c>
      <c r="J83" s="195"/>
    </row>
    <row r="84" spans="1:10" x14ac:dyDescent="0.2">
      <c r="A84" s="100"/>
      <c r="B84" s="57"/>
      <c r="C84" s="62"/>
      <c r="D84" s="53"/>
      <c r="E84" s="39"/>
      <c r="F84" s="55"/>
      <c r="G84" s="42"/>
      <c r="H84" s="56"/>
      <c r="I84" s="225"/>
      <c r="J84" s="224"/>
    </row>
    <row r="85" spans="1:10" x14ac:dyDescent="0.2">
      <c r="A85" s="100" t="s">
        <v>2655</v>
      </c>
      <c r="B85" s="273" t="s">
        <v>2656</v>
      </c>
      <c r="C85" s="62" t="s">
        <v>277</v>
      </c>
      <c r="D85" s="294" t="s">
        <v>3130</v>
      </c>
      <c r="E85" s="266">
        <f>VLOOKUP(D85,ФОТ!$B$3:$C$105,2,FALSE)</f>
        <v>127.08</v>
      </c>
      <c r="F85" s="39">
        <v>2.88</v>
      </c>
      <c r="G85" s="262">
        <f>ROUND(E85*F85,2)</f>
        <v>365.99</v>
      </c>
      <c r="H85" s="133">
        <f>ROUND(G85*ФОТ!$D$3,2)</f>
        <v>975</v>
      </c>
      <c r="I85" s="190">
        <f>ROUND(H85*ФОТ!$E$3,1)</f>
        <v>1413.8</v>
      </c>
      <c r="J85" s="195"/>
    </row>
    <row r="86" spans="1:10" x14ac:dyDescent="0.2">
      <c r="A86" s="100"/>
      <c r="B86" s="57"/>
      <c r="C86" s="62"/>
      <c r="D86" s="53"/>
      <c r="E86" s="39"/>
      <c r="F86" s="55"/>
      <c r="G86" s="42"/>
      <c r="H86" s="56"/>
      <c r="I86" s="225"/>
      <c r="J86" s="224"/>
    </row>
    <row r="87" spans="1:10" ht="22.5" customHeight="1" x14ac:dyDescent="0.2">
      <c r="A87" s="100" t="s">
        <v>2657</v>
      </c>
      <c r="B87" s="57" t="s">
        <v>2658</v>
      </c>
      <c r="C87" s="62" t="s">
        <v>2637</v>
      </c>
      <c r="D87" s="294" t="s">
        <v>2532</v>
      </c>
      <c r="E87" s="266">
        <f>VLOOKUP(D87,ФОТ!$B$3:$C$105,2,FALSE)</f>
        <v>115.21</v>
      </c>
      <c r="F87" s="55">
        <v>0.93</v>
      </c>
      <c r="G87" s="262">
        <f>ROUND(E87*F87,2)</f>
        <v>107.15</v>
      </c>
      <c r="H87" s="133">
        <f>ROUND(G87*ФОТ!$D$3,2)</f>
        <v>285.45</v>
      </c>
      <c r="I87" s="190">
        <f>ROUND(H87*ФОТ!$E$3,1)</f>
        <v>413.9</v>
      </c>
      <c r="J87" s="190">
        <f>ROUND(H87*ФОТ!$F$3,1)</f>
        <v>371.1</v>
      </c>
    </row>
    <row r="88" spans="1:10" x14ac:dyDescent="0.2">
      <c r="A88" s="100"/>
      <c r="B88" s="57" t="s">
        <v>2659</v>
      </c>
      <c r="C88" s="62"/>
      <c r="D88" s="294" t="s">
        <v>3130</v>
      </c>
      <c r="E88" s="266">
        <f>VLOOKUP(D88,ФОТ!$B$3:$C$105,2,FALSE)</f>
        <v>127.08</v>
      </c>
      <c r="F88" s="55">
        <v>0.94</v>
      </c>
      <c r="G88" s="262">
        <f>ROUND(E88*F88,2)</f>
        <v>119.46</v>
      </c>
      <c r="H88" s="133">
        <f>ROUND(G88*ФОТ!$D$3,2)</f>
        <v>318.24</v>
      </c>
      <c r="I88" s="190">
        <f>ROUND(H88*ФОТ!$E$3,1)</f>
        <v>461.4</v>
      </c>
      <c r="J88" s="190">
        <f>ROUND(H88*ФОТ!$F$3,1)</f>
        <v>413.7</v>
      </c>
    </row>
    <row r="89" spans="1:10" x14ac:dyDescent="0.2">
      <c r="A89" s="100"/>
      <c r="B89" s="57" t="s">
        <v>2660</v>
      </c>
      <c r="C89" s="62"/>
      <c r="D89" s="53"/>
      <c r="E89" s="39"/>
      <c r="F89" s="55"/>
      <c r="G89" s="39"/>
      <c r="H89" s="55"/>
      <c r="I89" s="202"/>
      <c r="J89" s="224"/>
    </row>
    <row r="90" spans="1:10" x14ac:dyDescent="0.2">
      <c r="A90" s="100"/>
      <c r="B90" s="57" t="s">
        <v>2661</v>
      </c>
      <c r="C90" s="62"/>
      <c r="D90" s="53"/>
      <c r="E90" s="39"/>
      <c r="F90" s="39"/>
      <c r="G90" s="42"/>
      <c r="H90" s="56"/>
      <c r="I90" s="225"/>
      <c r="J90" s="224"/>
    </row>
    <row r="91" spans="1:10" x14ac:dyDescent="0.2">
      <c r="A91" s="100"/>
      <c r="B91" s="57"/>
      <c r="C91" s="62"/>
      <c r="D91" s="53"/>
      <c r="E91" s="39"/>
      <c r="F91" s="55"/>
      <c r="G91" s="42"/>
      <c r="H91" s="56"/>
      <c r="I91" s="202">
        <f>I87+I88</f>
        <v>875.3</v>
      </c>
      <c r="J91" s="202">
        <f>J87+J88</f>
        <v>784.8</v>
      </c>
    </row>
    <row r="92" spans="1:10" x14ac:dyDescent="0.2">
      <c r="A92" s="100"/>
      <c r="B92" s="57"/>
      <c r="C92" s="62"/>
      <c r="D92" s="53"/>
      <c r="E92" s="39"/>
      <c r="F92" s="55"/>
      <c r="G92" s="42"/>
      <c r="H92" s="56"/>
      <c r="I92" s="225"/>
      <c r="J92" s="224"/>
    </row>
    <row r="93" spans="1:10" x14ac:dyDescent="0.2">
      <c r="A93" s="100" t="s">
        <v>2662</v>
      </c>
      <c r="B93" s="57" t="s">
        <v>2658</v>
      </c>
      <c r="C93" s="62" t="s">
        <v>2219</v>
      </c>
      <c r="D93" s="294" t="s">
        <v>3130</v>
      </c>
      <c r="E93" s="266">
        <f>VLOOKUP(D93,ФОТ!$B$3:$C$105,2,FALSE)</f>
        <v>127.08</v>
      </c>
      <c r="F93" s="55">
        <v>4.6100000000000003</v>
      </c>
      <c r="G93" s="262">
        <f>ROUND(E93*F93,2)</f>
        <v>585.84</v>
      </c>
      <c r="H93" s="133">
        <f>ROUND(G93*ФОТ!$D$3,2)</f>
        <v>1560.68</v>
      </c>
      <c r="I93" s="190">
        <f>ROUND(H93*ФОТ!$E$3,1)</f>
        <v>2263</v>
      </c>
      <c r="J93" s="195"/>
    </row>
    <row r="94" spans="1:10" x14ac:dyDescent="0.2">
      <c r="A94" s="100"/>
      <c r="B94" s="57" t="s">
        <v>2663</v>
      </c>
      <c r="C94" s="62"/>
      <c r="D94" s="53"/>
      <c r="E94" s="39"/>
      <c r="F94" s="55"/>
      <c r="G94" s="39"/>
      <c r="H94" s="55"/>
      <c r="I94" s="202"/>
      <c r="J94" s="224"/>
    </row>
    <row r="95" spans="1:10" x14ac:dyDescent="0.2">
      <c r="A95" s="100"/>
      <c r="B95" s="57"/>
      <c r="C95" s="62"/>
      <c r="D95" s="53"/>
      <c r="E95" s="39"/>
      <c r="F95" s="39"/>
      <c r="G95" s="42"/>
      <c r="H95" s="56"/>
      <c r="I95" s="225"/>
      <c r="J95" s="224"/>
    </row>
    <row r="96" spans="1:10" x14ac:dyDescent="0.2">
      <c r="A96" s="100" t="s">
        <v>2664</v>
      </c>
      <c r="B96" s="57" t="s">
        <v>2658</v>
      </c>
      <c r="C96" s="62" t="s">
        <v>2219</v>
      </c>
      <c r="D96" s="294" t="s">
        <v>3130</v>
      </c>
      <c r="E96" s="266">
        <f>VLOOKUP(D96,ФОТ!$B$3:$C$105,2,FALSE)</f>
        <v>127.08</v>
      </c>
      <c r="F96" s="55">
        <v>5.48</v>
      </c>
      <c r="G96" s="262">
        <f>ROUND(E96*F96,2)</f>
        <v>696.4</v>
      </c>
      <c r="H96" s="133">
        <f>ROUND(G96*ФОТ!$D$3,2)</f>
        <v>1855.21</v>
      </c>
      <c r="I96" s="190">
        <f>ROUND(H96*ФОТ!$E$3,1)</f>
        <v>2690.1</v>
      </c>
      <c r="J96" s="195"/>
    </row>
    <row r="97" spans="1:10" x14ac:dyDescent="0.2">
      <c r="A97" s="100"/>
      <c r="B97" s="57" t="s">
        <v>2665</v>
      </c>
      <c r="C97" s="62"/>
      <c r="D97" s="53"/>
      <c r="E97" s="39"/>
      <c r="F97" s="39"/>
      <c r="G97" s="39"/>
      <c r="H97" s="55"/>
      <c r="I97" s="202"/>
      <c r="J97" s="224"/>
    </row>
    <row r="98" spans="1:10" x14ac:dyDescent="0.2">
      <c r="A98" s="100"/>
      <c r="B98" s="57"/>
      <c r="C98" s="62"/>
      <c r="D98" s="53"/>
      <c r="E98" s="39"/>
      <c r="F98" s="55"/>
      <c r="G98" s="42"/>
      <c r="H98" s="56"/>
      <c r="I98" s="225"/>
      <c r="J98" s="224"/>
    </row>
    <row r="99" spans="1:10" x14ac:dyDescent="0.2">
      <c r="A99" s="100" t="s">
        <v>2666</v>
      </c>
      <c r="B99" s="57" t="s">
        <v>2667</v>
      </c>
      <c r="C99" s="62" t="s">
        <v>2219</v>
      </c>
      <c r="D99" s="294" t="s">
        <v>3130</v>
      </c>
      <c r="E99" s="266">
        <f>VLOOKUP(D99,ФОТ!$B$3:$C$105,2,FALSE)</f>
        <v>127.08</v>
      </c>
      <c r="F99" s="39">
        <v>2.74</v>
      </c>
      <c r="G99" s="262">
        <f>ROUND(E99*F99,2)</f>
        <v>348.2</v>
      </c>
      <c r="H99" s="133">
        <f>ROUND(G99*ФОТ!$D$3,2)</f>
        <v>927.6</v>
      </c>
      <c r="I99" s="190">
        <f>ROUND(H99*ФОТ!$E$3,1)</f>
        <v>1345</v>
      </c>
      <c r="J99" s="195"/>
    </row>
    <row r="100" spans="1:10" x14ac:dyDescent="0.2">
      <c r="A100" s="100"/>
      <c r="B100" s="57"/>
      <c r="C100" s="62"/>
      <c r="D100" s="53"/>
      <c r="E100" s="39"/>
      <c r="F100" s="55"/>
      <c r="G100" s="42"/>
      <c r="H100" s="56"/>
      <c r="I100" s="225"/>
      <c r="J100" s="224"/>
    </row>
    <row r="101" spans="1:10" x14ac:dyDescent="0.2">
      <c r="A101" s="100" t="s">
        <v>2668</v>
      </c>
      <c r="B101" s="57" t="s">
        <v>2669</v>
      </c>
      <c r="C101" s="62" t="s">
        <v>564</v>
      </c>
      <c r="D101" s="371" t="s">
        <v>2530</v>
      </c>
      <c r="E101" s="266">
        <f>VLOOKUP(D101,ФОТ!$B$3:$C$105,2,FALSE)</f>
        <v>160.03</v>
      </c>
      <c r="F101" s="55">
        <v>1.3</v>
      </c>
      <c r="G101" s="262">
        <f>ROUND(E101*F101,2)</f>
        <v>208.04</v>
      </c>
      <c r="H101" s="133">
        <f>ROUND(G101*ФОТ!$D$3,2)</f>
        <v>554.22</v>
      </c>
      <c r="I101" s="190">
        <f>ROUND(H101*ФОТ!$E$3,1)</f>
        <v>803.6</v>
      </c>
      <c r="J101" s="195"/>
    </row>
    <row r="102" spans="1:10" x14ac:dyDescent="0.2">
      <c r="A102" s="100"/>
      <c r="B102" s="57" t="s">
        <v>1673</v>
      </c>
      <c r="C102" s="62"/>
      <c r="D102" s="294" t="s">
        <v>2532</v>
      </c>
      <c r="E102" s="266">
        <f>VLOOKUP(D102,ФОТ!$B$3:$C$105,2,FALSE)</f>
        <v>115.21</v>
      </c>
      <c r="F102" s="55">
        <v>1.3</v>
      </c>
      <c r="G102" s="262">
        <f>ROUND(E102*F102,2)</f>
        <v>149.77000000000001</v>
      </c>
      <c r="H102" s="133">
        <f>ROUND(G102*ФОТ!$D$3,2)</f>
        <v>398.99</v>
      </c>
      <c r="I102" s="190">
        <f>ROUND(H102*ФОТ!$E$3,1)</f>
        <v>578.5</v>
      </c>
      <c r="J102" s="195"/>
    </row>
    <row r="103" spans="1:10" ht="15" x14ac:dyDescent="0.25">
      <c r="A103" s="100"/>
      <c r="B103" s="57"/>
      <c r="C103" s="62"/>
      <c r="D103" s="53"/>
      <c r="E103" s="39"/>
      <c r="F103" s="55"/>
      <c r="G103" s="42"/>
      <c r="H103" s="56"/>
      <c r="I103" s="242">
        <f>I101+I102</f>
        <v>1382.1</v>
      </c>
      <c r="J103" s="242">
        <f>J101+J102</f>
        <v>0</v>
      </c>
    </row>
    <row r="104" spans="1:10" x14ac:dyDescent="0.2">
      <c r="A104" s="100"/>
      <c r="B104" s="57"/>
      <c r="C104" s="62"/>
      <c r="D104" s="53"/>
      <c r="E104" s="43"/>
      <c r="F104" s="55"/>
      <c r="G104" s="42"/>
      <c r="H104" s="56"/>
      <c r="I104" s="225"/>
      <c r="J104" s="224"/>
    </row>
    <row r="105" spans="1:10" x14ac:dyDescent="0.2">
      <c r="A105" s="100" t="s">
        <v>1674</v>
      </c>
      <c r="B105" s="57" t="s">
        <v>1675</v>
      </c>
      <c r="C105" s="62" t="s">
        <v>2219</v>
      </c>
      <c r="D105" s="371" t="s">
        <v>2530</v>
      </c>
      <c r="E105" s="266">
        <f>VLOOKUP(D105,ФОТ!$B$3:$C$105,2,FALSE)</f>
        <v>160.03</v>
      </c>
      <c r="F105" s="55">
        <v>3</v>
      </c>
      <c r="G105" s="262">
        <f>ROUND(E105*F105,2)</f>
        <v>480.09</v>
      </c>
      <c r="H105" s="133">
        <f>ROUND(G105*ФОТ!$D$3,2)</f>
        <v>1278.96</v>
      </c>
      <c r="I105" s="190">
        <f>ROUND(H105*ФОТ!$E$3,1)</f>
        <v>1854.5</v>
      </c>
      <c r="J105" s="195"/>
    </row>
    <row r="106" spans="1:10" x14ac:dyDescent="0.2">
      <c r="A106" s="100"/>
      <c r="B106" s="57"/>
      <c r="C106" s="62"/>
      <c r="D106" s="294" t="s">
        <v>2532</v>
      </c>
      <c r="E106" s="266">
        <f>VLOOKUP(D106,ФОТ!$B$3:$C$105,2,FALSE)</f>
        <v>115.21</v>
      </c>
      <c r="F106" s="55">
        <v>3</v>
      </c>
      <c r="G106" s="262">
        <f>ROUND(E106*F106,2)</f>
        <v>345.63</v>
      </c>
      <c r="H106" s="133">
        <f>ROUND(G106*ФОТ!$D$3,2)</f>
        <v>920.76</v>
      </c>
      <c r="I106" s="190">
        <f>ROUND(H106*ФОТ!$E$3,1)</f>
        <v>1335.1</v>
      </c>
      <c r="J106" s="195"/>
    </row>
    <row r="107" spans="1:10" ht="15" x14ac:dyDescent="0.25">
      <c r="A107" s="100"/>
      <c r="B107" s="57"/>
      <c r="C107" s="62"/>
      <c r="D107" s="53"/>
      <c r="E107" s="266"/>
      <c r="F107" s="55"/>
      <c r="G107" s="262"/>
      <c r="H107" s="133"/>
      <c r="I107" s="242">
        <f>I105+I106</f>
        <v>3189.6</v>
      </c>
      <c r="J107" s="242">
        <f>J105+J106</f>
        <v>0</v>
      </c>
    </row>
    <row r="108" spans="1:10" x14ac:dyDescent="0.2">
      <c r="A108" s="100"/>
      <c r="B108" s="57"/>
      <c r="C108" s="62"/>
      <c r="D108" s="53"/>
      <c r="E108" s="39"/>
      <c r="F108" s="55"/>
      <c r="G108" s="39"/>
      <c r="H108" s="55"/>
      <c r="I108" s="202"/>
      <c r="J108" s="224"/>
    </row>
    <row r="109" spans="1:10" x14ac:dyDescent="0.2">
      <c r="A109" s="151" t="s">
        <v>1676</v>
      </c>
      <c r="B109" s="57" t="s">
        <v>1677</v>
      </c>
      <c r="C109" s="62" t="s">
        <v>1678</v>
      </c>
      <c r="D109" s="294" t="s">
        <v>2532</v>
      </c>
      <c r="E109" s="266">
        <f>VLOOKUP(D109,ФОТ!$B$3:$C$105,2,FALSE)</f>
        <v>115.21</v>
      </c>
      <c r="F109" s="372">
        <v>2.5</v>
      </c>
      <c r="G109" s="262">
        <f>ROUND(E109*F109,2)</f>
        <v>288.02999999999997</v>
      </c>
      <c r="H109" s="133">
        <f>ROUND(G109*ФОТ!$D$3,2)</f>
        <v>767.31</v>
      </c>
      <c r="I109" s="190">
        <f>ROUND(H109*ФОТ!$E$3,1)</f>
        <v>1112.5999999999999</v>
      </c>
      <c r="J109" s="195"/>
    </row>
    <row r="110" spans="1:10" x14ac:dyDescent="0.2">
      <c r="A110" s="151"/>
      <c r="B110" s="57" t="s">
        <v>3831</v>
      </c>
      <c r="C110" s="62"/>
      <c r="D110" s="294" t="s">
        <v>3130</v>
      </c>
      <c r="E110" s="266">
        <f>VLOOKUP(D110,ФОТ!$B$3:$C$105,2,FALSE)</f>
        <v>127.08</v>
      </c>
      <c r="F110" s="372">
        <v>2.5</v>
      </c>
      <c r="G110" s="262">
        <f>ROUND(E110*F110,2)</f>
        <v>317.7</v>
      </c>
      <c r="H110" s="133">
        <f>ROUND(G110*ФОТ!$D$3,2)</f>
        <v>846.35</v>
      </c>
      <c r="I110" s="190">
        <f>ROUND(H110*ФОТ!$E$3,1)</f>
        <v>1227.2</v>
      </c>
      <c r="J110" s="195"/>
    </row>
    <row r="111" spans="1:10" ht="15" x14ac:dyDescent="0.25">
      <c r="A111" s="151"/>
      <c r="B111" s="57"/>
      <c r="C111" s="62"/>
      <c r="D111" s="53"/>
      <c r="E111" s="266"/>
      <c r="F111" s="373"/>
      <c r="G111" s="262"/>
      <c r="H111" s="133"/>
      <c r="I111" s="242">
        <f>I109+I110</f>
        <v>2339.8000000000002</v>
      </c>
      <c r="J111" s="242">
        <f>J109+J110</f>
        <v>0</v>
      </c>
    </row>
    <row r="112" spans="1:10" x14ac:dyDescent="0.2">
      <c r="A112" s="151"/>
      <c r="B112" s="57"/>
      <c r="C112" s="62"/>
      <c r="D112" s="53"/>
      <c r="E112" s="39"/>
      <c r="F112" s="373"/>
      <c r="G112" s="42"/>
      <c r="H112" s="56"/>
      <c r="I112" s="225"/>
      <c r="J112" s="224"/>
    </row>
    <row r="113" spans="1:10" x14ac:dyDescent="0.2">
      <c r="A113" s="151" t="s">
        <v>3832</v>
      </c>
      <c r="B113" s="57" t="s">
        <v>1677</v>
      </c>
      <c r="C113" s="62" t="s">
        <v>2219</v>
      </c>
      <c r="D113" s="294" t="s">
        <v>3130</v>
      </c>
      <c r="E113" s="266">
        <f>VLOOKUP(D113,ФОТ!$B$3:$C$105,2,FALSE)</f>
        <v>127.08</v>
      </c>
      <c r="F113" s="373">
        <v>8</v>
      </c>
      <c r="G113" s="262">
        <f>ROUND(E113*F113,2)</f>
        <v>1016.64</v>
      </c>
      <c r="H113" s="133">
        <f>ROUND(G113*ФОТ!$D$3,2)</f>
        <v>2708.33</v>
      </c>
      <c r="I113" s="190">
        <f>ROUND(H113*ФОТ!$E$3,1)</f>
        <v>3927.1</v>
      </c>
      <c r="J113" s="195"/>
    </row>
    <row r="114" spans="1:10" x14ac:dyDescent="0.2">
      <c r="A114" s="151"/>
      <c r="B114" s="57" t="s">
        <v>3833</v>
      </c>
      <c r="C114" s="62"/>
      <c r="D114" s="294" t="s">
        <v>3131</v>
      </c>
      <c r="E114" s="266">
        <f>VLOOKUP(D114,ФОТ!$B$3:$C$105,2,FALSE)</f>
        <v>134.82</v>
      </c>
      <c r="F114" s="373">
        <v>8</v>
      </c>
      <c r="G114" s="262">
        <f>ROUND(E114*F114,2)</f>
        <v>1078.56</v>
      </c>
      <c r="H114" s="133">
        <f>ROUND(G114*ФОТ!$D$3,2)</f>
        <v>2873.28</v>
      </c>
      <c r="I114" s="190">
        <f>ROUND(H114*ФОТ!$E$3,1)</f>
        <v>4166.3</v>
      </c>
      <c r="J114" s="195"/>
    </row>
    <row r="115" spans="1:10" ht="15" x14ac:dyDescent="0.25">
      <c r="A115" s="151"/>
      <c r="B115" s="57"/>
      <c r="C115" s="62"/>
      <c r="D115" s="53"/>
      <c r="E115" s="266"/>
      <c r="F115" s="373"/>
      <c r="G115" s="262"/>
      <c r="H115" s="133"/>
      <c r="I115" s="242">
        <f>I113+I114</f>
        <v>8093.4</v>
      </c>
      <c r="J115" s="242">
        <f>J113+J114</f>
        <v>0</v>
      </c>
    </row>
    <row r="116" spans="1:10" x14ac:dyDescent="0.2">
      <c r="A116" s="151"/>
      <c r="B116" s="57"/>
      <c r="C116" s="62"/>
      <c r="D116" s="53"/>
      <c r="E116" s="39"/>
      <c r="F116" s="373"/>
      <c r="G116" s="42"/>
      <c r="H116" s="56"/>
      <c r="I116" s="225"/>
      <c r="J116" s="224"/>
    </row>
    <row r="117" spans="1:10" x14ac:dyDescent="0.2">
      <c r="A117" s="151" t="s">
        <v>3834</v>
      </c>
      <c r="B117" s="57" t="s">
        <v>1677</v>
      </c>
      <c r="C117" s="62" t="s">
        <v>2219</v>
      </c>
      <c r="D117" s="294" t="s">
        <v>2532</v>
      </c>
      <c r="E117" s="266">
        <f>VLOOKUP(D117,ФОТ!$B$3:$C$105,2,FALSE)</f>
        <v>115.21</v>
      </c>
      <c r="F117" s="373">
        <v>4</v>
      </c>
      <c r="G117" s="262">
        <f>ROUND(E117*F117,2)</f>
        <v>460.84</v>
      </c>
      <c r="H117" s="133">
        <f>ROUND(G117*ФОТ!$D$3,2)</f>
        <v>1227.68</v>
      </c>
      <c r="I117" s="190">
        <f>ROUND(H117*ФОТ!$E$3,1)</f>
        <v>1780.1</v>
      </c>
      <c r="J117" s="195"/>
    </row>
    <row r="118" spans="1:10" x14ac:dyDescent="0.2">
      <c r="A118" s="151"/>
      <c r="B118" s="57" t="s">
        <v>1629</v>
      </c>
      <c r="C118" s="62"/>
      <c r="D118" s="294" t="s">
        <v>3130</v>
      </c>
      <c r="E118" s="266">
        <f>VLOOKUP(D118,ФОТ!$B$3:$C$105,2,FALSE)</f>
        <v>127.08</v>
      </c>
      <c r="F118" s="373">
        <v>4</v>
      </c>
      <c r="G118" s="262">
        <f>ROUND(E118*F118,2)</f>
        <v>508.32</v>
      </c>
      <c r="H118" s="133">
        <f>ROUND(G118*ФОТ!$D$3,2)</f>
        <v>1354.16</v>
      </c>
      <c r="I118" s="190">
        <f>ROUND(H118*ФОТ!$E$3,1)</f>
        <v>1963.5</v>
      </c>
      <c r="J118" s="195"/>
    </row>
    <row r="119" spans="1:10" ht="15" x14ac:dyDescent="0.25">
      <c r="A119" s="151"/>
      <c r="B119" s="57"/>
      <c r="C119" s="62"/>
      <c r="D119" s="53"/>
      <c r="E119" s="266"/>
      <c r="F119" s="373"/>
      <c r="G119" s="262"/>
      <c r="H119" s="133"/>
      <c r="I119" s="242">
        <f>I117+I118</f>
        <v>3743.6</v>
      </c>
      <c r="J119" s="242">
        <f>J117+J118</f>
        <v>0</v>
      </c>
    </row>
    <row r="120" spans="1:10" x14ac:dyDescent="0.2">
      <c r="A120" s="151"/>
      <c r="B120" s="57"/>
      <c r="C120" s="62"/>
      <c r="D120" s="53"/>
      <c r="E120" s="39"/>
      <c r="F120" s="373"/>
      <c r="G120" s="42"/>
      <c r="H120" s="56"/>
      <c r="I120" s="225"/>
      <c r="J120" s="224"/>
    </row>
    <row r="121" spans="1:10" x14ac:dyDescent="0.2">
      <c r="A121" s="151" t="s">
        <v>1630</v>
      </c>
      <c r="B121" s="57" t="s">
        <v>1677</v>
      </c>
      <c r="C121" s="62" t="s">
        <v>2219</v>
      </c>
      <c r="D121" s="294" t="s">
        <v>2532</v>
      </c>
      <c r="E121" s="266">
        <f>VLOOKUP(D121,ФОТ!$B$3:$C$105,2,FALSE)</f>
        <v>115.21</v>
      </c>
      <c r="F121" s="373">
        <v>3</v>
      </c>
      <c r="G121" s="262">
        <f>ROUND(E121*F121,2)</f>
        <v>345.63</v>
      </c>
      <c r="H121" s="133">
        <f>ROUND(G121*ФОТ!$D$3,2)</f>
        <v>920.76</v>
      </c>
      <c r="I121" s="190">
        <f>ROUND(H121*ФОТ!$E$3,1)</f>
        <v>1335.1</v>
      </c>
      <c r="J121" s="195"/>
    </row>
    <row r="122" spans="1:10" x14ac:dyDescent="0.2">
      <c r="A122" s="151"/>
      <c r="B122" s="57" t="s">
        <v>1631</v>
      </c>
      <c r="C122" s="62"/>
      <c r="D122" s="294" t="s">
        <v>3130</v>
      </c>
      <c r="E122" s="266">
        <f>VLOOKUP(D122,ФОТ!$B$3:$C$105,2,FALSE)</f>
        <v>127.08</v>
      </c>
      <c r="F122" s="373">
        <v>3</v>
      </c>
      <c r="G122" s="262">
        <f>ROUND(E122*F122,2)</f>
        <v>381.24</v>
      </c>
      <c r="H122" s="133">
        <f>ROUND(G122*ФОТ!$D$3,2)</f>
        <v>1015.62</v>
      </c>
      <c r="I122" s="190">
        <f>ROUND(H122*ФОТ!$E$3,1)</f>
        <v>1472.6</v>
      </c>
      <c r="J122" s="195"/>
    </row>
    <row r="123" spans="1:10" ht="15" x14ac:dyDescent="0.25">
      <c r="A123" s="151"/>
      <c r="B123" s="57"/>
      <c r="C123" s="62"/>
      <c r="D123" s="53"/>
      <c r="E123" s="266"/>
      <c r="F123" s="373"/>
      <c r="G123" s="262"/>
      <c r="H123" s="133"/>
      <c r="I123" s="242">
        <f>I121+I122</f>
        <v>2807.7</v>
      </c>
      <c r="J123" s="242">
        <f>J121+J122</f>
        <v>0</v>
      </c>
    </row>
    <row r="124" spans="1:10" x14ac:dyDescent="0.2">
      <c r="A124" s="151"/>
      <c r="B124" s="57"/>
      <c r="C124" s="62"/>
      <c r="D124" s="53"/>
      <c r="E124" s="39"/>
      <c r="F124" s="373"/>
      <c r="G124" s="42"/>
      <c r="H124" s="56"/>
      <c r="I124" s="225"/>
      <c r="J124" s="224"/>
    </row>
    <row r="125" spans="1:10" x14ac:dyDescent="0.2">
      <c r="A125" s="151" t="s">
        <v>1632</v>
      </c>
      <c r="B125" s="57" t="s">
        <v>2127</v>
      </c>
      <c r="C125" s="152" t="s">
        <v>2128</v>
      </c>
      <c r="D125" s="294" t="s">
        <v>2532</v>
      </c>
      <c r="E125" s="266">
        <f>VLOOKUP(D125,ФОТ!$B$3:$C$105,2,FALSE)</f>
        <v>115.21</v>
      </c>
      <c r="F125" s="373">
        <v>4</v>
      </c>
      <c r="G125" s="262">
        <f>ROUND(E125*F125,2)</f>
        <v>460.84</v>
      </c>
      <c r="H125" s="133">
        <f>ROUND(G125*ФОТ!$D$3,2)</f>
        <v>1227.68</v>
      </c>
      <c r="I125" s="190">
        <f>ROUND(H125*ФОТ!$E$3,1)</f>
        <v>1780.1</v>
      </c>
      <c r="J125" s="195"/>
    </row>
    <row r="126" spans="1:10" x14ac:dyDescent="0.2">
      <c r="A126" s="151"/>
      <c r="B126" s="57"/>
      <c r="C126" s="62"/>
      <c r="D126" s="53"/>
      <c r="E126" s="39"/>
      <c r="F126" s="373"/>
      <c r="G126" s="42"/>
      <c r="H126" s="56"/>
      <c r="I126" s="225"/>
      <c r="J126" s="224"/>
    </row>
    <row r="127" spans="1:10" x14ac:dyDescent="0.2">
      <c r="A127" s="151" t="s">
        <v>2129</v>
      </c>
      <c r="B127" s="57" t="s">
        <v>2130</v>
      </c>
      <c r="C127" s="62" t="s">
        <v>2131</v>
      </c>
      <c r="D127" s="294" t="s">
        <v>2532</v>
      </c>
      <c r="E127" s="266">
        <f>VLOOKUP(D127,ФОТ!$B$3:$C$105,2,FALSE)</f>
        <v>115.21</v>
      </c>
      <c r="F127" s="373">
        <v>3</v>
      </c>
      <c r="G127" s="262">
        <f>ROUND(E127*F127,2)</f>
        <v>345.63</v>
      </c>
      <c r="H127" s="133">
        <f>ROUND(G127*ФОТ!$D$3,2)</f>
        <v>920.76</v>
      </c>
      <c r="I127" s="190">
        <f>ROUND(H127*ФОТ!$E$3,1)</f>
        <v>1335.1</v>
      </c>
      <c r="J127" s="195"/>
    </row>
    <row r="128" spans="1:10" x14ac:dyDescent="0.2">
      <c r="A128" s="100"/>
      <c r="B128" s="57"/>
      <c r="C128" s="62"/>
      <c r="D128" s="53"/>
      <c r="E128" s="39"/>
      <c r="F128" s="55"/>
      <c r="G128" s="42"/>
      <c r="H128" s="56"/>
      <c r="I128" s="225"/>
      <c r="J128" s="224"/>
    </row>
    <row r="129" spans="1:10" x14ac:dyDescent="0.2">
      <c r="A129" s="100" t="s">
        <v>2132</v>
      </c>
      <c r="B129" s="57" t="s">
        <v>2133</v>
      </c>
      <c r="C129" s="62" t="s">
        <v>2134</v>
      </c>
      <c r="D129" s="294" t="s">
        <v>2532</v>
      </c>
      <c r="E129" s="266">
        <f>VLOOKUP(D129,ФОТ!$B$3:$C$105,2,FALSE)</f>
        <v>115.21</v>
      </c>
      <c r="F129" s="39">
        <v>1.44</v>
      </c>
      <c r="G129" s="262">
        <f>ROUND(E129*F129,2)</f>
        <v>165.9</v>
      </c>
      <c r="H129" s="133">
        <f>ROUND(G129*ФОТ!$D$3,2)</f>
        <v>441.96</v>
      </c>
      <c r="I129" s="190">
        <f>ROUND(H129*ФОТ!$E$3,1)</f>
        <v>640.79999999999995</v>
      </c>
      <c r="J129" s="195"/>
    </row>
    <row r="130" spans="1:10" x14ac:dyDescent="0.2">
      <c r="A130" s="100"/>
      <c r="B130" s="57"/>
      <c r="C130" s="62"/>
      <c r="D130" s="294" t="s">
        <v>3130</v>
      </c>
      <c r="E130" s="266">
        <f>VLOOKUP(D130,ФОТ!$B$3:$C$105,2,FALSE)</f>
        <v>127.08</v>
      </c>
      <c r="F130" s="55">
        <v>1.44</v>
      </c>
      <c r="G130" s="262">
        <f>ROUND(E130*F130,2)</f>
        <v>183</v>
      </c>
      <c r="H130" s="133">
        <f>ROUND(G130*ФОТ!$D$3,2)</f>
        <v>487.51</v>
      </c>
      <c r="I130" s="190">
        <f>ROUND(H130*ФОТ!$E$3,1)</f>
        <v>706.9</v>
      </c>
      <c r="J130" s="195"/>
    </row>
    <row r="131" spans="1:10" ht="15" x14ac:dyDescent="0.25">
      <c r="A131" s="100"/>
      <c r="B131" s="57"/>
      <c r="C131" s="62"/>
      <c r="D131" s="53"/>
      <c r="E131" s="266"/>
      <c r="F131" s="55"/>
      <c r="G131" s="262"/>
      <c r="H131" s="133"/>
      <c r="I131" s="242">
        <f>I129+I130</f>
        <v>1347.7</v>
      </c>
      <c r="J131" s="242">
        <f>J129+J130</f>
        <v>0</v>
      </c>
    </row>
    <row r="132" spans="1:10" x14ac:dyDescent="0.2">
      <c r="A132" s="100"/>
      <c r="B132" s="57"/>
      <c r="C132" s="62"/>
      <c r="D132" s="53"/>
      <c r="E132" s="39"/>
      <c r="F132" s="55"/>
      <c r="G132" s="42"/>
      <c r="H132" s="56"/>
      <c r="I132" s="225"/>
      <c r="J132" s="224"/>
    </row>
    <row r="133" spans="1:10" x14ac:dyDescent="0.2">
      <c r="A133" s="100" t="s">
        <v>2135</v>
      </c>
      <c r="B133" s="57" t="s">
        <v>2136</v>
      </c>
      <c r="C133" s="62" t="s">
        <v>2137</v>
      </c>
      <c r="D133" s="294" t="s">
        <v>2532</v>
      </c>
      <c r="E133" s="266">
        <f>VLOOKUP(D133,ФОТ!$B$3:$C$105,2,FALSE)</f>
        <v>115.21</v>
      </c>
      <c r="F133" s="39">
        <v>3.4</v>
      </c>
      <c r="G133" s="262">
        <f>ROUND(E133*F133,2)</f>
        <v>391.71</v>
      </c>
      <c r="H133" s="133">
        <f>ROUND(G133*ФОТ!$D$3,2)</f>
        <v>1043.52</v>
      </c>
      <c r="I133" s="190">
        <f>ROUND(H133*ФОТ!$E$3,1)</f>
        <v>1513.1</v>
      </c>
      <c r="J133" s="190">
        <f>ROUND(H133*ФОТ!$F$3,1)</f>
        <v>1356.6</v>
      </c>
    </row>
    <row r="134" spans="1:10" x14ac:dyDescent="0.2">
      <c r="A134" s="100"/>
      <c r="B134" s="57" t="s">
        <v>2192</v>
      </c>
      <c r="C134" s="152"/>
      <c r="D134" s="294" t="s">
        <v>3130</v>
      </c>
      <c r="E134" s="266">
        <f>VLOOKUP(D134,ФОТ!$B$3:$C$105,2,FALSE)</f>
        <v>127.08</v>
      </c>
      <c r="F134" s="55">
        <v>3.4</v>
      </c>
      <c r="G134" s="262">
        <f>ROUND(E134*F134,2)</f>
        <v>432.07</v>
      </c>
      <c r="H134" s="133">
        <f>ROUND(G134*ФОТ!$D$3,2)</f>
        <v>1151.03</v>
      </c>
      <c r="I134" s="190">
        <f>ROUND(H134*ФОТ!$E$3,1)</f>
        <v>1669</v>
      </c>
      <c r="J134" s="190">
        <f>ROUND(H134*ФОТ!$F$3,1)</f>
        <v>1496.3</v>
      </c>
    </row>
    <row r="135" spans="1:10" ht="15" x14ac:dyDescent="0.25">
      <c r="A135" s="100"/>
      <c r="B135" s="57"/>
      <c r="C135" s="152"/>
      <c r="D135" s="53"/>
      <c r="E135" s="266"/>
      <c r="F135" s="55"/>
      <c r="G135" s="262"/>
      <c r="H135" s="133"/>
      <c r="I135" s="242">
        <f>I133+I134</f>
        <v>3182.1</v>
      </c>
      <c r="J135" s="242">
        <f>J133+J134</f>
        <v>2852.9</v>
      </c>
    </row>
    <row r="136" spans="1:10" x14ac:dyDescent="0.2">
      <c r="A136" s="100"/>
      <c r="B136" s="57" t="s">
        <v>2193</v>
      </c>
      <c r="C136" s="152"/>
      <c r="D136" s="53"/>
      <c r="E136" s="39"/>
      <c r="F136" s="39"/>
      <c r="G136" s="42"/>
      <c r="H136" s="56"/>
      <c r="I136" s="225"/>
      <c r="J136" s="224"/>
    </row>
    <row r="137" spans="1:10" x14ac:dyDescent="0.2">
      <c r="A137" s="100"/>
      <c r="B137" s="57" t="s">
        <v>2194</v>
      </c>
      <c r="C137" s="152"/>
      <c r="D137" s="53"/>
      <c r="E137" s="39"/>
      <c r="F137" s="55"/>
      <c r="G137" s="42"/>
      <c r="H137" s="56"/>
      <c r="I137" s="225"/>
      <c r="J137" s="224"/>
    </row>
    <row r="138" spans="1:10" x14ac:dyDescent="0.2">
      <c r="A138" s="100"/>
      <c r="B138" s="57"/>
      <c r="C138" s="152"/>
      <c r="D138" s="53"/>
      <c r="E138" s="39"/>
      <c r="F138" s="55"/>
      <c r="G138" s="42"/>
      <c r="H138" s="56"/>
      <c r="I138" s="225"/>
      <c r="J138" s="224"/>
    </row>
    <row r="139" spans="1:10" x14ac:dyDescent="0.2">
      <c r="A139" s="100" t="s">
        <v>2195</v>
      </c>
      <c r="B139" s="57" t="s">
        <v>2215</v>
      </c>
      <c r="C139" s="62" t="s">
        <v>2219</v>
      </c>
      <c r="D139" s="294" t="s">
        <v>2532</v>
      </c>
      <c r="E139" s="266">
        <f>VLOOKUP(D139,ФОТ!$B$3:$C$105,2,FALSE)</f>
        <v>115.21</v>
      </c>
      <c r="F139" s="55">
        <v>3.95</v>
      </c>
      <c r="G139" s="262">
        <f>ROUND(E139*F139,2)</f>
        <v>455.08</v>
      </c>
      <c r="H139" s="133">
        <f>ROUND(G139*ФОТ!$D$3,2)</f>
        <v>1212.33</v>
      </c>
      <c r="I139" s="190">
        <f>ROUND(H139*ФОТ!$E$3,1)</f>
        <v>1757.9</v>
      </c>
      <c r="J139" s="190">
        <f>ROUND(H139*ФОТ!$F$3,1)</f>
        <v>1576</v>
      </c>
    </row>
    <row r="140" spans="1:10" x14ac:dyDescent="0.2">
      <c r="A140" s="100"/>
      <c r="B140" s="57" t="s">
        <v>2216</v>
      </c>
      <c r="C140" s="62"/>
      <c r="D140" s="294" t="s">
        <v>3130</v>
      </c>
      <c r="E140" s="266">
        <f>VLOOKUP(D140,ФОТ!$B$3:$C$105,2,FALSE)</f>
        <v>127.08</v>
      </c>
      <c r="F140" s="55">
        <v>3.95</v>
      </c>
      <c r="G140" s="262">
        <f>ROUND(E140*F140,2)</f>
        <v>501.97</v>
      </c>
      <c r="H140" s="133">
        <f>ROUND(G140*ФОТ!$D$3,2)</f>
        <v>1337.25</v>
      </c>
      <c r="I140" s="190">
        <f>ROUND(H140*ФОТ!$E$3,1)</f>
        <v>1939</v>
      </c>
      <c r="J140" s="190">
        <f>ROUND(H140*ФОТ!$F$3,1)</f>
        <v>1738.4</v>
      </c>
    </row>
    <row r="141" spans="1:10" ht="15" x14ac:dyDescent="0.25">
      <c r="A141" s="100"/>
      <c r="B141" s="57"/>
      <c r="C141" s="62"/>
      <c r="D141" s="53"/>
      <c r="E141" s="266"/>
      <c r="F141" s="55"/>
      <c r="G141" s="262"/>
      <c r="H141" s="133"/>
      <c r="I141" s="242">
        <f>I139+I140</f>
        <v>3696.9</v>
      </c>
      <c r="J141" s="242">
        <f>J139+J140</f>
        <v>3314.4</v>
      </c>
    </row>
    <row r="142" spans="1:10" x14ac:dyDescent="0.2">
      <c r="A142" s="100"/>
      <c r="B142" s="57"/>
      <c r="C142" s="62"/>
      <c r="D142" s="53"/>
      <c r="E142" s="39"/>
      <c r="F142" s="55"/>
      <c r="G142" s="42"/>
      <c r="H142" s="56"/>
      <c r="I142" s="225"/>
      <c r="J142" s="224"/>
    </row>
    <row r="143" spans="1:10" x14ac:dyDescent="0.2">
      <c r="A143" s="100" t="s">
        <v>2217</v>
      </c>
      <c r="B143" s="57" t="s">
        <v>335</v>
      </c>
      <c r="C143" s="62" t="s">
        <v>2137</v>
      </c>
      <c r="D143" s="294" t="s">
        <v>2532</v>
      </c>
      <c r="E143" s="266">
        <f>VLOOKUP(D143,ФОТ!$B$3:$C$105,2,FALSE)</f>
        <v>115.21</v>
      </c>
      <c r="F143" s="39">
        <v>5.0999999999999996</v>
      </c>
      <c r="G143" s="262">
        <f>ROUND(E143*F143,2)</f>
        <v>587.57000000000005</v>
      </c>
      <c r="H143" s="133">
        <f>ROUND(G143*ФОТ!$D$3,2)</f>
        <v>1565.29</v>
      </c>
      <c r="I143" s="190">
        <f>ROUND(H143*ФОТ!$E$3,1)</f>
        <v>2269.6999999999998</v>
      </c>
      <c r="J143" s="190">
        <f>ROUND(H143*ФОТ!$F$3,1)</f>
        <v>2034.9</v>
      </c>
    </row>
    <row r="144" spans="1:10" x14ac:dyDescent="0.2">
      <c r="A144" s="100"/>
      <c r="B144" s="57" t="s">
        <v>2192</v>
      </c>
      <c r="C144" s="374"/>
      <c r="D144" s="294" t="s">
        <v>3130</v>
      </c>
      <c r="E144" s="266">
        <f>VLOOKUP(D144,ФОТ!$B$3:$C$105,2,FALSE)</f>
        <v>127.08</v>
      </c>
      <c r="F144" s="55">
        <v>5.0999999999999996</v>
      </c>
      <c r="G144" s="262">
        <f>ROUND(E144*F144,2)</f>
        <v>648.11</v>
      </c>
      <c r="H144" s="133">
        <f>ROUND(G144*ФОТ!$D$3,2)</f>
        <v>1726.57</v>
      </c>
      <c r="I144" s="190">
        <f>ROUND(H144*ФОТ!$E$3,1)</f>
        <v>2503.5</v>
      </c>
      <c r="J144" s="190">
        <f>ROUND(H144*ФОТ!$F$3,1)</f>
        <v>2244.5</v>
      </c>
    </row>
    <row r="145" spans="1:10" ht="15" x14ac:dyDescent="0.25">
      <c r="A145" s="100"/>
      <c r="B145" s="57"/>
      <c r="C145" s="374"/>
      <c r="D145" s="53"/>
      <c r="E145" s="266"/>
      <c r="F145" s="55"/>
      <c r="G145" s="262"/>
      <c r="H145" s="133"/>
      <c r="I145" s="242">
        <f>I143+I144</f>
        <v>4773.2</v>
      </c>
      <c r="J145" s="242">
        <f>J143+J144</f>
        <v>4279.3999999999996</v>
      </c>
    </row>
    <row r="146" spans="1:10" x14ac:dyDescent="0.2">
      <c r="A146" s="100"/>
      <c r="B146" s="57" t="s">
        <v>336</v>
      </c>
      <c r="C146" s="62"/>
      <c r="D146" s="53"/>
      <c r="E146" s="39"/>
      <c r="F146" s="55"/>
      <c r="G146" s="42"/>
      <c r="H146" s="56"/>
      <c r="I146" s="225"/>
      <c r="J146" s="224"/>
    </row>
    <row r="147" spans="1:10" x14ac:dyDescent="0.2">
      <c r="A147" s="100"/>
      <c r="B147" s="57" t="s">
        <v>337</v>
      </c>
      <c r="C147" s="62"/>
      <c r="D147" s="53"/>
      <c r="E147" s="39"/>
      <c r="F147" s="55"/>
      <c r="G147" s="42"/>
      <c r="H147" s="56"/>
      <c r="I147" s="225"/>
      <c r="J147" s="224"/>
    </row>
    <row r="148" spans="1:10" x14ac:dyDescent="0.2">
      <c r="A148" s="100"/>
      <c r="B148" s="57"/>
      <c r="C148" s="62"/>
      <c r="D148" s="53"/>
      <c r="E148" s="39"/>
      <c r="F148" s="55"/>
      <c r="G148" s="42"/>
      <c r="H148" s="56"/>
      <c r="I148" s="225"/>
      <c r="J148" s="224"/>
    </row>
    <row r="149" spans="1:10" x14ac:dyDescent="0.2">
      <c r="A149" s="100" t="s">
        <v>338</v>
      </c>
      <c r="B149" s="57" t="s">
        <v>335</v>
      </c>
      <c r="C149" s="62" t="s">
        <v>2137</v>
      </c>
      <c r="D149" s="294" t="s">
        <v>2532</v>
      </c>
      <c r="E149" s="266">
        <f>VLOOKUP(D149,ФОТ!$B$3:$C$105,2,FALSE)</f>
        <v>115.21</v>
      </c>
      <c r="F149" s="55">
        <v>5.94</v>
      </c>
      <c r="G149" s="262">
        <f>ROUND(E149*F149,2)</f>
        <v>684.35</v>
      </c>
      <c r="H149" s="133">
        <f>ROUND(G149*ФОТ!$D$3,2)</f>
        <v>1823.11</v>
      </c>
      <c r="I149" s="190">
        <f>ROUND(H149*ФОТ!$E$3,1)</f>
        <v>2643.5</v>
      </c>
      <c r="J149" s="190">
        <f>ROUND(H149*ФОТ!$F$3,1)</f>
        <v>2370</v>
      </c>
    </row>
    <row r="150" spans="1:10" x14ac:dyDescent="0.2">
      <c r="A150" s="100"/>
      <c r="B150" s="57" t="s">
        <v>339</v>
      </c>
      <c r="C150" s="374"/>
      <c r="D150" s="294" t="s">
        <v>3130</v>
      </c>
      <c r="E150" s="266">
        <f>VLOOKUP(D150,ФОТ!$B$3:$C$105,2,FALSE)</f>
        <v>127.08</v>
      </c>
      <c r="F150" s="55">
        <v>5.94</v>
      </c>
      <c r="G150" s="262">
        <f>ROUND(E150*F150,2)</f>
        <v>754.86</v>
      </c>
      <c r="H150" s="133">
        <f>ROUND(G150*ФОТ!$D$3,2)</f>
        <v>2010.95</v>
      </c>
      <c r="I150" s="190">
        <f>ROUND(H150*ФОТ!$E$3,1)</f>
        <v>2915.9</v>
      </c>
      <c r="J150" s="190">
        <f>ROUND(H150*ФОТ!$F$3,1)</f>
        <v>2614.1999999999998</v>
      </c>
    </row>
    <row r="151" spans="1:10" ht="15" x14ac:dyDescent="0.25">
      <c r="A151" s="100"/>
      <c r="B151" s="57"/>
      <c r="C151" s="374"/>
      <c r="D151" s="53"/>
      <c r="E151" s="266"/>
      <c r="F151" s="55"/>
      <c r="G151" s="262"/>
      <c r="H151" s="133"/>
      <c r="I151" s="242">
        <f>I149+I150</f>
        <v>5559.4</v>
      </c>
      <c r="J151" s="242">
        <f>J149+J150</f>
        <v>4984.2</v>
      </c>
    </row>
    <row r="152" spans="1:10" x14ac:dyDescent="0.2">
      <c r="A152" s="100"/>
      <c r="B152" s="57"/>
      <c r="C152" s="374"/>
      <c r="D152" s="53"/>
      <c r="E152" s="39"/>
      <c r="F152" s="55"/>
      <c r="G152" s="39"/>
      <c r="H152" s="55"/>
      <c r="I152" s="202"/>
      <c r="J152" s="224"/>
    </row>
    <row r="153" spans="1:10" x14ac:dyDescent="0.2">
      <c r="A153" s="100" t="s">
        <v>340</v>
      </c>
      <c r="B153" s="57" t="s">
        <v>335</v>
      </c>
      <c r="C153" s="62" t="s">
        <v>2219</v>
      </c>
      <c r="D153" s="294" t="s">
        <v>2532</v>
      </c>
      <c r="E153" s="266">
        <f>VLOOKUP(D153,ФОТ!$B$3:$C$105,2,FALSE)</f>
        <v>115.21</v>
      </c>
      <c r="F153" s="55">
        <v>9.43</v>
      </c>
      <c r="G153" s="262">
        <f>ROUND(E153*F153,2)</f>
        <v>1086.43</v>
      </c>
      <c r="H153" s="133">
        <f>ROUND(G153*ФОТ!$D$3,2)</f>
        <v>2894.25</v>
      </c>
      <c r="I153" s="190">
        <f>ROUND(H153*ФОТ!$E$3,1)</f>
        <v>4196.7</v>
      </c>
      <c r="J153" s="190">
        <f>ROUND(H153*ФОТ!$F$3,1)</f>
        <v>3762.5</v>
      </c>
    </row>
    <row r="154" spans="1:10" x14ac:dyDescent="0.2">
      <c r="A154" s="100"/>
      <c r="B154" s="57" t="s">
        <v>341</v>
      </c>
      <c r="C154" s="62"/>
      <c r="D154" s="294" t="s">
        <v>3130</v>
      </c>
      <c r="E154" s="266">
        <f>VLOOKUP(D154,ФОТ!$B$3:$C$105,2,FALSE)</f>
        <v>127.08</v>
      </c>
      <c r="F154" s="55">
        <v>9.43</v>
      </c>
      <c r="G154" s="262">
        <f>ROUND(E154*F154,2)</f>
        <v>1198.3599999999999</v>
      </c>
      <c r="H154" s="133">
        <f>ROUND(G154*ФОТ!$D$3,2)</f>
        <v>3192.43</v>
      </c>
      <c r="I154" s="190">
        <f>ROUND(H154*ФОТ!$E$3,1)</f>
        <v>4629</v>
      </c>
      <c r="J154" s="190">
        <f>ROUND(H154*ФОТ!$F$3,1)</f>
        <v>4150.2</v>
      </c>
    </row>
    <row r="155" spans="1:10" ht="15" x14ac:dyDescent="0.25">
      <c r="A155" s="100"/>
      <c r="B155" s="57"/>
      <c r="C155" s="62"/>
      <c r="D155" s="53"/>
      <c r="E155" s="266"/>
      <c r="F155" s="55"/>
      <c r="G155" s="262"/>
      <c r="H155" s="133"/>
      <c r="I155" s="242">
        <f>I153+I154</f>
        <v>8825.7000000000007</v>
      </c>
      <c r="J155" s="242">
        <f>J153+J154</f>
        <v>7912.7</v>
      </c>
    </row>
    <row r="156" spans="1:10" x14ac:dyDescent="0.2">
      <c r="A156" s="100"/>
      <c r="B156" s="57"/>
      <c r="C156" s="62"/>
      <c r="D156" s="53"/>
      <c r="E156" s="39"/>
      <c r="F156" s="55"/>
      <c r="G156" s="42"/>
      <c r="H156" s="56"/>
      <c r="I156" s="225"/>
      <c r="J156" s="224"/>
    </row>
    <row r="157" spans="1:10" x14ac:dyDescent="0.2">
      <c r="A157" s="100" t="s">
        <v>342</v>
      </c>
      <c r="B157" s="57" t="s">
        <v>335</v>
      </c>
      <c r="C157" s="62" t="s">
        <v>2219</v>
      </c>
      <c r="D157" s="294" t="s">
        <v>2532</v>
      </c>
      <c r="E157" s="266">
        <f>VLOOKUP(D157,ФОТ!$B$3:$C$105,2,FALSE)</f>
        <v>115.21</v>
      </c>
      <c r="F157" s="55">
        <v>11.45</v>
      </c>
      <c r="G157" s="262">
        <f>ROUND(E157*F157,2)</f>
        <v>1319.15</v>
      </c>
      <c r="H157" s="133">
        <f>ROUND(G157*ФОТ!$D$3,2)</f>
        <v>3514.22</v>
      </c>
      <c r="I157" s="190">
        <f>ROUND(H157*ФОТ!$E$3,1)</f>
        <v>5095.6000000000004</v>
      </c>
      <c r="J157" s="195"/>
    </row>
    <row r="158" spans="1:10" x14ac:dyDescent="0.2">
      <c r="A158" s="100"/>
      <c r="B158" s="57" t="s">
        <v>343</v>
      </c>
      <c r="C158" s="62"/>
      <c r="D158" s="294" t="s">
        <v>3130</v>
      </c>
      <c r="E158" s="266">
        <f>VLOOKUP(D158,ФОТ!$B$3:$C$105,2,FALSE)</f>
        <v>127.08</v>
      </c>
      <c r="F158" s="55">
        <v>11.45</v>
      </c>
      <c r="G158" s="262">
        <f>ROUND(E158*F158,2)</f>
        <v>1455.07</v>
      </c>
      <c r="H158" s="133">
        <f>ROUND(G158*ФОТ!$D$3,2)</f>
        <v>3876.31</v>
      </c>
      <c r="I158" s="190">
        <f>ROUND(H158*ФОТ!$E$3,1)</f>
        <v>5620.6</v>
      </c>
      <c r="J158" s="195"/>
    </row>
    <row r="159" spans="1:10" ht="15" x14ac:dyDescent="0.25">
      <c r="A159" s="100"/>
      <c r="B159" s="57"/>
      <c r="C159" s="62"/>
      <c r="D159" s="53"/>
      <c r="E159" s="266"/>
      <c r="F159" s="55"/>
      <c r="G159" s="262"/>
      <c r="H159" s="133"/>
      <c r="I159" s="242">
        <f>I157+I158</f>
        <v>10716.2</v>
      </c>
      <c r="J159" s="242">
        <f>J157+J158</f>
        <v>0</v>
      </c>
    </row>
    <row r="160" spans="1:10" x14ac:dyDescent="0.2">
      <c r="A160" s="100"/>
      <c r="B160" s="57"/>
      <c r="C160" s="62"/>
      <c r="D160" s="53"/>
      <c r="E160" s="39"/>
      <c r="F160" s="55"/>
      <c r="G160" s="39"/>
      <c r="H160" s="55"/>
      <c r="I160" s="202"/>
      <c r="J160" s="224"/>
    </row>
    <row r="161" spans="1:10" x14ac:dyDescent="0.2">
      <c r="A161" s="100" t="s">
        <v>344</v>
      </c>
      <c r="B161" s="57" t="s">
        <v>345</v>
      </c>
      <c r="C161" s="62" t="s">
        <v>2137</v>
      </c>
      <c r="D161" s="294" t="s">
        <v>2532</v>
      </c>
      <c r="E161" s="266">
        <f>VLOOKUP(D161,ФОТ!$B$3:$C$105,2,FALSE)</f>
        <v>115.21</v>
      </c>
      <c r="F161" s="373">
        <v>16.5</v>
      </c>
      <c r="G161" s="262">
        <f>ROUND(E161*F161,2)</f>
        <v>1900.97</v>
      </c>
      <c r="H161" s="133">
        <f>ROUND(G161*ФОТ!$D$3,2)</f>
        <v>5064.18</v>
      </c>
      <c r="I161" s="190">
        <f>ROUND(H161*ФОТ!$E$3,1)</f>
        <v>7343.1</v>
      </c>
      <c r="J161" s="195"/>
    </row>
    <row r="162" spans="1:10" x14ac:dyDescent="0.2">
      <c r="A162" s="100"/>
      <c r="B162" s="57" t="s">
        <v>346</v>
      </c>
      <c r="C162" s="62"/>
      <c r="D162" s="294" t="s">
        <v>3130</v>
      </c>
      <c r="E162" s="266">
        <f>VLOOKUP(D162,ФОТ!$B$3:$C$105,2,FALSE)</f>
        <v>127.08</v>
      </c>
      <c r="F162" s="55">
        <v>16.5</v>
      </c>
      <c r="G162" s="262">
        <f>ROUND(E162*F162,2)</f>
        <v>2096.8200000000002</v>
      </c>
      <c r="H162" s="133">
        <f>ROUND(G162*ФОТ!$D$3,2)</f>
        <v>5585.93</v>
      </c>
      <c r="I162" s="190">
        <f>ROUND(H162*ФОТ!$E$3,1)</f>
        <v>8099.6</v>
      </c>
      <c r="J162" s="195"/>
    </row>
    <row r="163" spans="1:10" ht="15" x14ac:dyDescent="0.25">
      <c r="A163" s="100"/>
      <c r="B163" s="57"/>
      <c r="C163" s="62"/>
      <c r="D163" s="53"/>
      <c r="E163" s="266"/>
      <c r="F163" s="55"/>
      <c r="G163" s="262"/>
      <c r="H163" s="133"/>
      <c r="I163" s="242">
        <f>I161+I162</f>
        <v>15442.7</v>
      </c>
      <c r="J163" s="242">
        <f>J161+J162</f>
        <v>0</v>
      </c>
    </row>
    <row r="164" spans="1:10" x14ac:dyDescent="0.2">
      <c r="A164" s="100"/>
      <c r="B164" s="57"/>
      <c r="C164" s="62"/>
      <c r="D164" s="53"/>
      <c r="E164" s="39"/>
      <c r="F164" s="55"/>
      <c r="G164" s="39"/>
      <c r="H164" s="55"/>
      <c r="I164" s="202"/>
      <c r="J164" s="195"/>
    </row>
    <row r="165" spans="1:10" x14ac:dyDescent="0.2">
      <c r="A165" s="100" t="s">
        <v>347</v>
      </c>
      <c r="B165" s="57" t="s">
        <v>348</v>
      </c>
      <c r="C165" s="62" t="s">
        <v>2219</v>
      </c>
      <c r="D165" s="294" t="s">
        <v>2532</v>
      </c>
      <c r="E165" s="266">
        <f>VLOOKUP(D165,ФОТ!$B$3:$C$105,2,FALSE)</f>
        <v>115.21</v>
      </c>
      <c r="F165" s="55">
        <v>23.75</v>
      </c>
      <c r="G165" s="262">
        <f>ROUND(E165*F165,2)</f>
        <v>2736.24</v>
      </c>
      <c r="H165" s="133">
        <f>ROUND(G165*ФОТ!$D$3,2)</f>
        <v>7289.34</v>
      </c>
      <c r="I165" s="190">
        <f>ROUND(H165*ФОТ!$E$3,1)</f>
        <v>10569.5</v>
      </c>
      <c r="J165" s="195"/>
    </row>
    <row r="166" spans="1:10" x14ac:dyDescent="0.2">
      <c r="A166" s="100"/>
      <c r="B166" s="57" t="s">
        <v>349</v>
      </c>
      <c r="C166" s="62"/>
      <c r="D166" s="294" t="s">
        <v>3130</v>
      </c>
      <c r="E166" s="266">
        <f>VLOOKUP(D166,ФОТ!$B$3:$C$105,2,FALSE)</f>
        <v>127.08</v>
      </c>
      <c r="F166" s="55">
        <v>23.75</v>
      </c>
      <c r="G166" s="262">
        <f>ROUND(E166*F166,2)</f>
        <v>3018.15</v>
      </c>
      <c r="H166" s="133">
        <f>ROUND(G166*ФОТ!$D$3,2)</f>
        <v>8040.35</v>
      </c>
      <c r="I166" s="190">
        <f>ROUND(H166*ФОТ!$E$3,1)</f>
        <v>11658.5</v>
      </c>
      <c r="J166" s="195"/>
    </row>
    <row r="167" spans="1:10" ht="15" x14ac:dyDescent="0.25">
      <c r="A167" s="100"/>
      <c r="B167" s="375"/>
      <c r="C167" s="62"/>
      <c r="D167" s="53"/>
      <c r="E167" s="39"/>
      <c r="F167" s="55"/>
      <c r="G167" s="39"/>
      <c r="H167" s="55"/>
      <c r="I167" s="242">
        <f>I165+I166</f>
        <v>22228</v>
      </c>
      <c r="J167" s="242">
        <f>J165+J166</f>
        <v>0</v>
      </c>
    </row>
    <row r="168" spans="1:10" x14ac:dyDescent="0.2">
      <c r="A168" s="100" t="s">
        <v>350</v>
      </c>
      <c r="B168" s="57" t="s">
        <v>348</v>
      </c>
      <c r="C168" s="62" t="s">
        <v>2219</v>
      </c>
      <c r="D168" s="294" t="s">
        <v>2532</v>
      </c>
      <c r="E168" s="266">
        <f>VLOOKUP(D168,ФОТ!$B$3:$C$105,2,FALSE)</f>
        <v>115.21</v>
      </c>
      <c r="F168" s="55">
        <v>34.200000000000003</v>
      </c>
      <c r="G168" s="262">
        <f>ROUND(E168*F168,2)</f>
        <v>3940.18</v>
      </c>
      <c r="H168" s="133">
        <f>ROUND(G168*ФОТ!$D$3,2)</f>
        <v>10496.64</v>
      </c>
      <c r="I168" s="190">
        <f>ROUND(H168*ФОТ!$E$3,1)</f>
        <v>15220.1</v>
      </c>
      <c r="J168" s="195"/>
    </row>
    <row r="169" spans="1:10" x14ac:dyDescent="0.2">
      <c r="A169" s="100"/>
      <c r="B169" s="57" t="s">
        <v>351</v>
      </c>
      <c r="C169" s="62"/>
      <c r="D169" s="294" t="s">
        <v>3130</v>
      </c>
      <c r="E169" s="266">
        <f>VLOOKUP(D169,ФОТ!$B$3:$C$105,2,FALSE)</f>
        <v>127.08</v>
      </c>
      <c r="F169" s="373">
        <v>34.200000000000003</v>
      </c>
      <c r="G169" s="262">
        <f>ROUND(E169*F169,2)</f>
        <v>4346.1400000000003</v>
      </c>
      <c r="H169" s="133">
        <f>ROUND(G169*ФОТ!$D$3,2)</f>
        <v>11578.12</v>
      </c>
      <c r="I169" s="190">
        <f>ROUND(H169*ФОТ!$E$3,1)</f>
        <v>16788.3</v>
      </c>
      <c r="J169" s="195"/>
    </row>
    <row r="170" spans="1:10" ht="15" x14ac:dyDescent="0.25">
      <c r="A170" s="100"/>
      <c r="B170" s="57"/>
      <c r="C170" s="62"/>
      <c r="D170" s="53"/>
      <c r="E170" s="39"/>
      <c r="F170" s="55"/>
      <c r="G170" s="42"/>
      <c r="H170" s="56"/>
      <c r="I170" s="242">
        <f>I168+I169</f>
        <v>32008.400000000001</v>
      </c>
      <c r="J170" s="242">
        <f>J168+J169</f>
        <v>0</v>
      </c>
    </row>
    <row r="171" spans="1:10" x14ac:dyDescent="0.2">
      <c r="A171" s="100" t="s">
        <v>352</v>
      </c>
      <c r="B171" s="57" t="s">
        <v>1667</v>
      </c>
      <c r="C171" s="62" t="s">
        <v>2137</v>
      </c>
      <c r="D171" s="294" t="s">
        <v>2532</v>
      </c>
      <c r="E171" s="266">
        <f>VLOOKUP(D171,ФОТ!$B$3:$C$105,2,FALSE)</f>
        <v>115.21</v>
      </c>
      <c r="F171" s="39">
        <v>3.05</v>
      </c>
      <c r="G171" s="262">
        <f>ROUND(E171*F171,2)</f>
        <v>351.39</v>
      </c>
      <c r="H171" s="133">
        <f>ROUND(G171*ФОТ!$D$3,2)</f>
        <v>936.1</v>
      </c>
      <c r="I171" s="190">
        <f>ROUND(H171*ФОТ!$E$3,1)</f>
        <v>1357.3</v>
      </c>
      <c r="J171" s="195"/>
    </row>
    <row r="172" spans="1:10" x14ac:dyDescent="0.2">
      <c r="A172" s="100"/>
      <c r="B172" s="57" t="s">
        <v>1668</v>
      </c>
      <c r="C172" s="62"/>
      <c r="D172" s="294" t="s">
        <v>3130</v>
      </c>
      <c r="E172" s="266">
        <f>VLOOKUP(D172,ФОТ!$B$3:$C$105,2,FALSE)</f>
        <v>127.08</v>
      </c>
      <c r="F172" s="55">
        <v>3.05</v>
      </c>
      <c r="G172" s="262">
        <f>ROUND(E172*F172,2)</f>
        <v>387.59</v>
      </c>
      <c r="H172" s="133">
        <f>ROUND(G172*ФОТ!$D$3,2)</f>
        <v>1032.54</v>
      </c>
      <c r="I172" s="190">
        <f>ROUND(H172*ФОТ!$E$3,1)</f>
        <v>1497.2</v>
      </c>
      <c r="J172" s="195"/>
    </row>
    <row r="173" spans="1:10" ht="15" x14ac:dyDescent="0.25">
      <c r="A173" s="100"/>
      <c r="B173" s="57"/>
      <c r="C173" s="62"/>
      <c r="D173" s="53"/>
      <c r="E173" s="266"/>
      <c r="F173" s="55"/>
      <c r="G173" s="262"/>
      <c r="H173" s="133"/>
      <c r="I173" s="242">
        <f>I171+I172</f>
        <v>2854.5</v>
      </c>
      <c r="J173" s="242">
        <f>J171+J172</f>
        <v>0</v>
      </c>
    </row>
    <row r="174" spans="1:10" x14ac:dyDescent="0.2">
      <c r="A174" s="100"/>
      <c r="B174" s="57" t="s">
        <v>1669</v>
      </c>
      <c r="C174" s="62"/>
      <c r="D174" s="53"/>
      <c r="E174" s="39"/>
      <c r="F174" s="39"/>
      <c r="G174" s="39"/>
      <c r="H174" s="55"/>
      <c r="I174" s="202"/>
      <c r="J174" s="195"/>
    </row>
    <row r="175" spans="1:10" x14ac:dyDescent="0.2">
      <c r="A175" s="100"/>
      <c r="B175" s="57" t="s">
        <v>2194</v>
      </c>
      <c r="C175" s="62"/>
      <c r="D175" s="53"/>
      <c r="E175" s="39"/>
      <c r="F175" s="55"/>
      <c r="G175" s="42"/>
      <c r="H175" s="56"/>
      <c r="I175" s="225"/>
      <c r="J175" s="224"/>
    </row>
    <row r="176" spans="1:10" x14ac:dyDescent="0.2">
      <c r="A176" s="100"/>
      <c r="B176" s="57"/>
      <c r="C176" s="62"/>
      <c r="D176" s="53"/>
      <c r="E176" s="39"/>
      <c r="F176" s="55"/>
      <c r="G176" s="42"/>
      <c r="H176" s="56"/>
      <c r="I176" s="225"/>
      <c r="J176" s="224"/>
    </row>
    <row r="177" spans="1:10" ht="20.25" customHeight="1" x14ac:dyDescent="0.2">
      <c r="A177" s="100" t="s">
        <v>1670</v>
      </c>
      <c r="B177" s="57" t="s">
        <v>1671</v>
      </c>
      <c r="C177" s="62" t="s">
        <v>2137</v>
      </c>
      <c r="D177" s="294" t="s">
        <v>2532</v>
      </c>
      <c r="E177" s="266">
        <f>VLOOKUP(D177,ФОТ!$B$3:$C$105,2,FALSE)</f>
        <v>115.21</v>
      </c>
      <c r="F177" s="55">
        <v>3.5</v>
      </c>
      <c r="G177" s="262">
        <f>ROUND(E177*F177,2)</f>
        <v>403.24</v>
      </c>
      <c r="H177" s="133">
        <f>ROUND(G177*ФОТ!$D$3,2)</f>
        <v>1074.23</v>
      </c>
      <c r="I177" s="190">
        <f>ROUND(H177*ФОТ!$E$3,1)</f>
        <v>1557.6</v>
      </c>
      <c r="J177" s="195"/>
    </row>
    <row r="178" spans="1:10" ht="13.5" customHeight="1" x14ac:dyDescent="0.2">
      <c r="A178" s="100"/>
      <c r="B178" s="57"/>
      <c r="C178" s="62"/>
      <c r="D178" s="294" t="s">
        <v>3130</v>
      </c>
      <c r="E178" s="266">
        <f>VLOOKUP(D178,ФОТ!$B$3:$C$105,2,FALSE)</f>
        <v>127.08</v>
      </c>
      <c r="F178" s="55">
        <v>3.5</v>
      </c>
      <c r="G178" s="262">
        <f>ROUND(E178*F178,2)</f>
        <v>444.78</v>
      </c>
      <c r="H178" s="133">
        <f>ROUND(G178*ФОТ!$D$3,2)</f>
        <v>1184.8900000000001</v>
      </c>
      <c r="I178" s="190">
        <f>ROUND(H178*ФОТ!$E$3,1)</f>
        <v>1718.1</v>
      </c>
      <c r="J178" s="195"/>
    </row>
    <row r="179" spans="1:10" ht="15" x14ac:dyDescent="0.25">
      <c r="A179" s="100"/>
      <c r="B179" s="57"/>
      <c r="C179" s="62"/>
      <c r="D179" s="294"/>
      <c r="E179" s="39"/>
      <c r="F179" s="55"/>
      <c r="G179" s="42"/>
      <c r="H179" s="56"/>
      <c r="I179" s="242">
        <f>I177+I178</f>
        <v>3275.7</v>
      </c>
      <c r="J179" s="388"/>
    </row>
    <row r="180" spans="1:10" x14ac:dyDescent="0.2">
      <c r="A180" s="100" t="s">
        <v>1672</v>
      </c>
      <c r="B180" s="57" t="s">
        <v>3252</v>
      </c>
      <c r="C180" s="62" t="s">
        <v>2219</v>
      </c>
      <c r="D180" s="294" t="s">
        <v>2532</v>
      </c>
      <c r="E180" s="266">
        <f>VLOOKUP(D180,ФОТ!$B$3:$C$105,2,FALSE)</f>
        <v>115.21</v>
      </c>
      <c r="F180" s="39">
        <v>4.5999999999999996</v>
      </c>
      <c r="G180" s="262">
        <f>ROUND(E180*F180,2)</f>
        <v>529.97</v>
      </c>
      <c r="H180" s="133">
        <f>ROUND(G180*ФОТ!$D$3,2)</f>
        <v>1411.84</v>
      </c>
      <c r="I180" s="190">
        <f>ROUND(H180*ФОТ!$E$3,1)</f>
        <v>2047.2</v>
      </c>
      <c r="J180" s="195"/>
    </row>
    <row r="181" spans="1:10" ht="13.5" customHeight="1" x14ac:dyDescent="0.2">
      <c r="A181" s="100"/>
      <c r="B181" s="57" t="s">
        <v>3253</v>
      </c>
      <c r="C181" s="62"/>
      <c r="D181" s="294" t="s">
        <v>3130</v>
      </c>
      <c r="E181" s="266">
        <f>VLOOKUP(D181,ФОТ!$B$3:$C$105,2,FALSE)</f>
        <v>127.08</v>
      </c>
      <c r="F181" s="55">
        <v>4.5999999999999996</v>
      </c>
      <c r="G181" s="262">
        <f>ROUND(E181*F181,2)</f>
        <v>584.57000000000005</v>
      </c>
      <c r="H181" s="133">
        <f>ROUND(G181*ФОТ!$D$3,2)</f>
        <v>1557.29</v>
      </c>
      <c r="I181" s="190">
        <f>ROUND(H181*ФОТ!$E$3,1)</f>
        <v>2258.1</v>
      </c>
      <c r="J181" s="195"/>
    </row>
    <row r="182" spans="1:10" ht="13.5" customHeight="1" x14ac:dyDescent="0.25">
      <c r="A182" s="100"/>
      <c r="B182" s="57"/>
      <c r="C182" s="62"/>
      <c r="D182" s="53"/>
      <c r="E182" s="266"/>
      <c r="F182" s="55"/>
      <c r="G182" s="262"/>
      <c r="H182" s="133"/>
      <c r="I182" s="242">
        <f>I180+I181</f>
        <v>4305.3</v>
      </c>
      <c r="J182" s="194"/>
    </row>
    <row r="183" spans="1:10" ht="13.5" customHeight="1" x14ac:dyDescent="0.2">
      <c r="A183" s="100"/>
      <c r="B183" s="57" t="s">
        <v>3254</v>
      </c>
      <c r="C183" s="62"/>
      <c r="D183" s="53"/>
      <c r="E183" s="39"/>
      <c r="F183" s="39"/>
      <c r="G183" s="42"/>
      <c r="H183" s="56"/>
      <c r="I183" s="225"/>
      <c r="J183" s="224"/>
    </row>
    <row r="184" spans="1:10" ht="13.5" customHeight="1" x14ac:dyDescent="0.2">
      <c r="A184" s="100"/>
      <c r="B184" s="57" t="s">
        <v>337</v>
      </c>
      <c r="C184" s="62"/>
      <c r="D184" s="53"/>
      <c r="E184" s="39"/>
      <c r="F184" s="55"/>
      <c r="G184" s="42"/>
      <c r="H184" s="56"/>
      <c r="I184" s="225"/>
      <c r="J184" s="224"/>
    </row>
    <row r="185" spans="1:10" x14ac:dyDescent="0.2">
      <c r="A185" s="100"/>
      <c r="B185" s="57"/>
      <c r="C185" s="62"/>
      <c r="D185" s="53"/>
      <c r="E185" s="39"/>
      <c r="F185" s="55"/>
      <c r="G185" s="42"/>
      <c r="H185" s="56"/>
      <c r="I185" s="225"/>
      <c r="J185" s="224"/>
    </row>
    <row r="186" spans="1:10" x14ac:dyDescent="0.2">
      <c r="A186" s="100" t="s">
        <v>3255</v>
      </c>
      <c r="B186" s="57" t="s">
        <v>1671</v>
      </c>
      <c r="C186" s="62" t="s">
        <v>2219</v>
      </c>
      <c r="D186" s="294" t="s">
        <v>2532</v>
      </c>
      <c r="E186" s="266">
        <f>VLOOKUP(D186,ФОТ!$B$3:$C$105,2,FALSE)</f>
        <v>115.21</v>
      </c>
      <c r="F186" s="55">
        <v>5.35</v>
      </c>
      <c r="G186" s="262">
        <f>ROUND(E186*F186,2)</f>
        <v>616.37</v>
      </c>
      <c r="H186" s="133">
        <f>ROUND(G186*ФОТ!$D$3,2)</f>
        <v>1642.01</v>
      </c>
      <c r="I186" s="190">
        <f>ROUND(H186*ФОТ!$E$3,1)</f>
        <v>2380.9</v>
      </c>
      <c r="J186" s="195"/>
    </row>
    <row r="187" spans="1:10" ht="13.5" customHeight="1" x14ac:dyDescent="0.2">
      <c r="A187" s="100"/>
      <c r="B187" s="57"/>
      <c r="C187" s="62"/>
      <c r="D187" s="294" t="s">
        <v>3130</v>
      </c>
      <c r="E187" s="266">
        <f>VLOOKUP(D187,ФОТ!$B$3:$C$105,2,FALSE)</f>
        <v>127.08</v>
      </c>
      <c r="F187" s="55">
        <v>5.35</v>
      </c>
      <c r="G187" s="262">
        <f>ROUND(E187*F187,2)</f>
        <v>679.88</v>
      </c>
      <c r="H187" s="133">
        <f>ROUND(G187*ФОТ!$D$3,2)</f>
        <v>1811.2</v>
      </c>
      <c r="I187" s="190">
        <f>ROUND(H187*ФОТ!$E$3,1)</f>
        <v>2626.2</v>
      </c>
      <c r="J187" s="195"/>
    </row>
    <row r="188" spans="1:10" ht="13.5" customHeight="1" x14ac:dyDescent="0.25">
      <c r="A188" s="100"/>
      <c r="B188" s="57"/>
      <c r="C188" s="62"/>
      <c r="D188" s="53"/>
      <c r="E188" s="266"/>
      <c r="F188" s="55"/>
      <c r="G188" s="262"/>
      <c r="H188" s="133"/>
      <c r="I188" s="242">
        <f>I186+I187</f>
        <v>5007.1000000000004</v>
      </c>
      <c r="J188" s="194"/>
    </row>
    <row r="189" spans="1:10" x14ac:dyDescent="0.2">
      <c r="A189" s="100"/>
      <c r="B189" s="57"/>
      <c r="C189" s="62"/>
      <c r="D189" s="53"/>
      <c r="E189" s="39"/>
      <c r="F189" s="55"/>
      <c r="G189" s="42"/>
      <c r="H189" s="56"/>
      <c r="I189" s="225"/>
      <c r="J189" s="224"/>
    </row>
    <row r="190" spans="1:10" x14ac:dyDescent="0.2">
      <c r="A190" s="100" t="s">
        <v>3256</v>
      </c>
      <c r="B190" s="57" t="s">
        <v>3257</v>
      </c>
      <c r="C190" s="62" t="s">
        <v>2219</v>
      </c>
      <c r="D190" s="294" t="s">
        <v>2532</v>
      </c>
      <c r="E190" s="266">
        <f>VLOOKUP(D190,ФОТ!$B$3:$C$105,2,FALSE)</f>
        <v>115.21</v>
      </c>
      <c r="F190" s="55">
        <v>8.5</v>
      </c>
      <c r="G190" s="262">
        <f>ROUND(E190*F190,2)</f>
        <v>979.29</v>
      </c>
      <c r="H190" s="133">
        <f>ROUND(G190*ФОТ!$D$3,2)</f>
        <v>2608.83</v>
      </c>
      <c r="I190" s="190">
        <f>ROUND(H190*ФОТ!$E$3,1)</f>
        <v>3782.8</v>
      </c>
      <c r="J190" s="195"/>
    </row>
    <row r="191" spans="1:10" ht="13.5" customHeight="1" x14ac:dyDescent="0.2">
      <c r="A191" s="100"/>
      <c r="B191" s="57"/>
      <c r="C191" s="62"/>
      <c r="D191" s="294" t="s">
        <v>3130</v>
      </c>
      <c r="E191" s="266">
        <f>VLOOKUP(D191,ФОТ!$B$3:$C$105,2,FALSE)</f>
        <v>127.08</v>
      </c>
      <c r="F191" s="55">
        <v>8.5</v>
      </c>
      <c r="G191" s="262">
        <f>ROUND(E191*F191,2)</f>
        <v>1080.18</v>
      </c>
      <c r="H191" s="133">
        <f>ROUND(G191*ФОТ!$D$3,2)</f>
        <v>2877.6</v>
      </c>
      <c r="I191" s="190">
        <f>ROUND(H191*ФОТ!$E$3,1)</f>
        <v>4172.5</v>
      </c>
      <c r="J191" s="195"/>
    </row>
    <row r="192" spans="1:10" ht="13.5" customHeight="1" x14ac:dyDescent="0.25">
      <c r="A192" s="100"/>
      <c r="B192" s="57"/>
      <c r="C192" s="62"/>
      <c r="D192" s="53"/>
      <c r="E192" s="266"/>
      <c r="F192" s="55"/>
      <c r="G192" s="262"/>
      <c r="H192" s="133"/>
      <c r="I192" s="242">
        <f>I190+I191</f>
        <v>7955.3</v>
      </c>
      <c r="J192" s="194"/>
    </row>
    <row r="193" spans="1:10" x14ac:dyDescent="0.2">
      <c r="A193" s="100"/>
      <c r="B193" s="57"/>
      <c r="C193" s="62"/>
      <c r="D193" s="53"/>
      <c r="E193" s="39"/>
      <c r="F193" s="55"/>
      <c r="G193" s="39"/>
      <c r="H193" s="55"/>
      <c r="I193" s="202"/>
      <c r="J193" s="224"/>
    </row>
    <row r="194" spans="1:10" x14ac:dyDescent="0.2">
      <c r="A194" s="100" t="s">
        <v>3258</v>
      </c>
      <c r="B194" s="57" t="s">
        <v>3259</v>
      </c>
      <c r="C194" s="62" t="s">
        <v>2219</v>
      </c>
      <c r="D194" s="294" t="s">
        <v>2532</v>
      </c>
      <c r="E194" s="266">
        <f>VLOOKUP(D194,ФОТ!$B$3:$C$105,2,FALSE)</f>
        <v>115.21</v>
      </c>
      <c r="F194" s="55">
        <v>10.3</v>
      </c>
      <c r="G194" s="262">
        <f>ROUND(E194*F194,2)</f>
        <v>1186.6600000000001</v>
      </c>
      <c r="H194" s="133">
        <f>ROUND(G194*ФОТ!$D$3,2)</f>
        <v>3161.26</v>
      </c>
      <c r="I194" s="190">
        <f>ROUND(H194*ФОТ!$E$3,1)</f>
        <v>4583.8</v>
      </c>
      <c r="J194" s="195"/>
    </row>
    <row r="195" spans="1:10" ht="13.5" customHeight="1" x14ac:dyDescent="0.2">
      <c r="A195" s="100"/>
      <c r="B195" s="57"/>
      <c r="C195" s="62"/>
      <c r="D195" s="294" t="s">
        <v>3130</v>
      </c>
      <c r="E195" s="266">
        <f>VLOOKUP(D195,ФОТ!$B$3:$C$105,2,FALSE)</f>
        <v>127.08</v>
      </c>
      <c r="F195" s="55">
        <v>10.3</v>
      </c>
      <c r="G195" s="262">
        <f>ROUND(E195*F195,2)</f>
        <v>1308.92</v>
      </c>
      <c r="H195" s="133">
        <f>ROUND(G195*ФОТ!$D$3,2)</f>
        <v>3486.96</v>
      </c>
      <c r="I195" s="190">
        <f>ROUND(H195*ФОТ!$E$3,1)</f>
        <v>5056.1000000000004</v>
      </c>
      <c r="J195" s="195"/>
    </row>
    <row r="196" spans="1:10" ht="13.5" customHeight="1" x14ac:dyDescent="0.25">
      <c r="A196" s="100"/>
      <c r="B196" s="57"/>
      <c r="C196" s="62"/>
      <c r="D196" s="53"/>
      <c r="E196" s="266"/>
      <c r="F196" s="55"/>
      <c r="G196" s="262"/>
      <c r="H196" s="133"/>
      <c r="I196" s="242">
        <f>I194+I195</f>
        <v>9639.9</v>
      </c>
      <c r="J196" s="194"/>
    </row>
    <row r="197" spans="1:10" x14ac:dyDescent="0.2">
      <c r="A197" s="100"/>
      <c r="B197" s="57"/>
      <c r="C197" s="62"/>
      <c r="D197" s="53"/>
      <c r="E197" s="39"/>
      <c r="F197" s="55"/>
      <c r="G197" s="42"/>
      <c r="H197" s="56"/>
      <c r="I197" s="225"/>
      <c r="J197" s="224"/>
    </row>
    <row r="198" spans="1:10" x14ac:dyDescent="0.2">
      <c r="A198" s="100" t="s">
        <v>3260</v>
      </c>
      <c r="B198" s="57" t="s">
        <v>3261</v>
      </c>
      <c r="C198" s="62" t="s">
        <v>2219</v>
      </c>
      <c r="D198" s="294" t="s">
        <v>2532</v>
      </c>
      <c r="E198" s="266">
        <f>VLOOKUP(D198,ФОТ!$B$3:$C$105,2,FALSE)</f>
        <v>115.21</v>
      </c>
      <c r="F198" s="55">
        <v>3.17</v>
      </c>
      <c r="G198" s="262">
        <f>ROUND(E198*F198,2)</f>
        <v>365.22</v>
      </c>
      <c r="H198" s="133">
        <f>ROUND(G198*ФОТ!$D$3,2)</f>
        <v>972.95</v>
      </c>
      <c r="I198" s="190">
        <f>ROUND(H198*ФОТ!$E$3,1)</f>
        <v>1410.8</v>
      </c>
      <c r="J198" s="195"/>
    </row>
    <row r="199" spans="1:10" ht="13.5" customHeight="1" x14ac:dyDescent="0.2">
      <c r="A199" s="100"/>
      <c r="B199" s="57" t="s">
        <v>3262</v>
      </c>
      <c r="C199" s="62"/>
      <c r="D199" s="294" t="s">
        <v>3130</v>
      </c>
      <c r="E199" s="266">
        <f>VLOOKUP(D199,ФОТ!$B$3:$C$105,2,FALSE)</f>
        <v>127.08</v>
      </c>
      <c r="F199" s="55">
        <v>3.17</v>
      </c>
      <c r="G199" s="262">
        <f>ROUND(E199*F199,2)</f>
        <v>402.84</v>
      </c>
      <c r="H199" s="133">
        <f>ROUND(G199*ФОТ!$D$3,2)</f>
        <v>1073.17</v>
      </c>
      <c r="I199" s="190">
        <f>ROUND(H199*ФОТ!$E$3,1)</f>
        <v>1556.1</v>
      </c>
      <c r="J199" s="195"/>
    </row>
    <row r="200" spans="1:10" ht="13.5" customHeight="1" x14ac:dyDescent="0.2">
      <c r="A200" s="100"/>
      <c r="B200" s="57" t="s">
        <v>3263</v>
      </c>
      <c r="C200" s="62"/>
      <c r="D200" s="53"/>
      <c r="E200" s="39"/>
      <c r="F200" s="55"/>
      <c r="G200" s="39"/>
      <c r="H200" s="55"/>
      <c r="I200" s="202"/>
      <c r="J200" s="224"/>
    </row>
    <row r="201" spans="1:10" ht="13.5" customHeight="1" x14ac:dyDescent="0.25">
      <c r="A201" s="100"/>
      <c r="B201" s="57"/>
      <c r="C201" s="62"/>
      <c r="D201" s="53"/>
      <c r="E201" s="39"/>
      <c r="F201" s="55"/>
      <c r="G201" s="39"/>
      <c r="H201" s="55"/>
      <c r="I201" s="242">
        <f>I198+I199</f>
        <v>2966.9</v>
      </c>
      <c r="J201" s="224"/>
    </row>
    <row r="202" spans="1:10" ht="13.5" customHeight="1" x14ac:dyDescent="0.2">
      <c r="A202" s="100"/>
      <c r="B202" s="57" t="s">
        <v>3264</v>
      </c>
      <c r="C202" s="62"/>
      <c r="D202" s="53"/>
      <c r="E202" s="39"/>
      <c r="F202" s="55"/>
      <c r="G202" s="42"/>
      <c r="H202" s="56"/>
      <c r="I202" s="225"/>
      <c r="J202" s="224"/>
    </row>
    <row r="203" spans="1:10" x14ac:dyDescent="0.2">
      <c r="A203" s="100"/>
      <c r="B203" s="57"/>
      <c r="C203" s="62"/>
      <c r="D203" s="53"/>
      <c r="E203" s="39"/>
      <c r="F203" s="55"/>
      <c r="G203" s="42"/>
      <c r="H203" s="56"/>
      <c r="I203" s="225"/>
      <c r="J203" s="224"/>
    </row>
    <row r="204" spans="1:10" x14ac:dyDescent="0.2">
      <c r="A204" s="100" t="s">
        <v>3265</v>
      </c>
      <c r="B204" s="57" t="s">
        <v>3266</v>
      </c>
      <c r="C204" s="62" t="s">
        <v>2137</v>
      </c>
      <c r="D204" s="294" t="s">
        <v>2532</v>
      </c>
      <c r="E204" s="266">
        <f>VLOOKUP(D204,ФОТ!$B$3:$C$105,2,FALSE)</f>
        <v>115.21</v>
      </c>
      <c r="F204" s="133">
        <v>18</v>
      </c>
      <c r="G204" s="262">
        <f>ROUND(E204*F204,2)</f>
        <v>2073.7800000000002</v>
      </c>
      <c r="H204" s="133">
        <f>ROUND(G204*ФОТ!$D$3,2)</f>
        <v>5524.55</v>
      </c>
      <c r="I204" s="190">
        <f>ROUND(H204*ФОТ!$E$3,1)</f>
        <v>8010.6</v>
      </c>
      <c r="J204" s="195"/>
    </row>
    <row r="205" spans="1:10" ht="13.5" customHeight="1" x14ac:dyDescent="0.2">
      <c r="A205" s="100"/>
      <c r="B205" s="273" t="s">
        <v>3267</v>
      </c>
      <c r="C205" s="62"/>
      <c r="D205" s="53"/>
      <c r="E205" s="39"/>
      <c r="F205" s="133"/>
      <c r="G205" s="39"/>
      <c r="H205" s="55"/>
      <c r="I205" s="202"/>
      <c r="J205" s="224"/>
    </row>
    <row r="206" spans="1:10" ht="13.5" customHeight="1" x14ac:dyDescent="0.2">
      <c r="A206" s="100"/>
      <c r="B206" s="57" t="s">
        <v>3268</v>
      </c>
      <c r="C206" s="62"/>
      <c r="D206" s="53"/>
      <c r="E206" s="39"/>
      <c r="F206" s="133"/>
      <c r="G206" s="39"/>
      <c r="H206" s="55"/>
      <c r="I206" s="202"/>
      <c r="J206" s="224"/>
    </row>
    <row r="207" spans="1:10" x14ac:dyDescent="0.2">
      <c r="A207" s="100"/>
      <c r="B207" s="57"/>
      <c r="C207" s="62"/>
      <c r="D207" s="53"/>
      <c r="E207" s="39"/>
      <c r="F207" s="133"/>
      <c r="G207" s="42"/>
      <c r="H207" s="56"/>
      <c r="I207" s="225"/>
      <c r="J207" s="224"/>
    </row>
    <row r="208" spans="1:10" x14ac:dyDescent="0.2">
      <c r="A208" s="100" t="s">
        <v>3269</v>
      </c>
      <c r="B208" s="57" t="s">
        <v>3270</v>
      </c>
      <c r="C208" s="62" t="s">
        <v>2219</v>
      </c>
      <c r="D208" s="294" t="s">
        <v>2532</v>
      </c>
      <c r="E208" s="266">
        <f>VLOOKUP(D208,ФОТ!$B$3:$C$105,2,FALSE)</f>
        <v>115.21</v>
      </c>
      <c r="F208" s="133">
        <v>24</v>
      </c>
      <c r="G208" s="262">
        <f>ROUND(E208*F208,2)</f>
        <v>2765.04</v>
      </c>
      <c r="H208" s="133">
        <f>ROUND(G208*ФОТ!$D$3,2)</f>
        <v>7366.07</v>
      </c>
      <c r="I208" s="190">
        <f>ROUND(H208*ФОТ!$E$3,1)</f>
        <v>10680.8</v>
      </c>
      <c r="J208" s="195"/>
    </row>
    <row r="209" spans="1:10" x14ac:dyDescent="0.2">
      <c r="A209" s="223"/>
      <c r="B209" s="57"/>
      <c r="C209" s="44"/>
      <c r="D209" s="57"/>
      <c r="E209" s="359"/>
      <c r="F209" s="44"/>
      <c r="G209" s="44"/>
      <c r="H209" s="57"/>
      <c r="I209" s="192"/>
      <c r="J209" s="224"/>
    </row>
    <row r="210" spans="1:10" x14ac:dyDescent="0.2">
      <c r="A210" s="100" t="s">
        <v>3271</v>
      </c>
      <c r="B210" s="57" t="s">
        <v>3272</v>
      </c>
      <c r="C210" s="62" t="s">
        <v>2651</v>
      </c>
      <c r="D210" s="376" t="s">
        <v>2530</v>
      </c>
      <c r="E210" s="266">
        <f>VLOOKUP(D210,ФОТ!$B$3:$C$105,2,FALSE)</f>
        <v>160.03</v>
      </c>
      <c r="F210" s="39">
        <v>2.4500000000000002</v>
      </c>
      <c r="G210" s="262">
        <f>ROUND(E210*F210,2)</f>
        <v>392.07</v>
      </c>
      <c r="H210" s="133">
        <f>ROUND(G210*ФОТ!$D$3,2)</f>
        <v>1044.47</v>
      </c>
      <c r="I210" s="190">
        <f>ROUND(H210*ФОТ!$E$3,1)</f>
        <v>1514.5</v>
      </c>
      <c r="J210" s="195"/>
    </row>
    <row r="211" spans="1:10" ht="13.5" customHeight="1" x14ac:dyDescent="0.2">
      <c r="A211" s="100"/>
      <c r="B211" s="57" t="s">
        <v>3273</v>
      </c>
      <c r="C211" s="62"/>
      <c r="D211" s="294" t="s">
        <v>2532</v>
      </c>
      <c r="E211" s="266">
        <f>VLOOKUP(D211,ФОТ!$B$3:$C$105,2,FALSE)</f>
        <v>115.21</v>
      </c>
      <c r="F211" s="55">
        <v>2.4500000000000002</v>
      </c>
      <c r="G211" s="262">
        <f>ROUND(E211*F211,2)</f>
        <v>282.26</v>
      </c>
      <c r="H211" s="133">
        <f>ROUND(G211*ФОТ!$D$3,2)</f>
        <v>751.94</v>
      </c>
      <c r="I211" s="190">
        <f>ROUND(H211*ФОТ!$E$3,1)</f>
        <v>1090.3</v>
      </c>
      <c r="J211" s="195"/>
    </row>
    <row r="212" spans="1:10" ht="13.5" customHeight="1" x14ac:dyDescent="0.25">
      <c r="A212" s="100"/>
      <c r="B212" s="57"/>
      <c r="C212" s="62"/>
      <c r="D212" s="53"/>
      <c r="E212" s="266"/>
      <c r="F212" s="55"/>
      <c r="G212" s="262"/>
      <c r="H212" s="133"/>
      <c r="I212" s="242">
        <f>I210+I211</f>
        <v>2604.8000000000002</v>
      </c>
      <c r="J212" s="194"/>
    </row>
    <row r="213" spans="1:10" x14ac:dyDescent="0.2">
      <c r="A213" s="100"/>
      <c r="B213" s="57"/>
      <c r="C213" s="62"/>
      <c r="D213" s="53"/>
      <c r="E213" s="39"/>
      <c r="F213" s="55"/>
      <c r="G213" s="44"/>
      <c r="H213" s="57"/>
      <c r="I213" s="192"/>
      <c r="J213" s="224"/>
    </row>
    <row r="214" spans="1:10" x14ac:dyDescent="0.2">
      <c r="A214" s="100" t="s">
        <v>3274</v>
      </c>
      <c r="B214" s="57" t="s">
        <v>3275</v>
      </c>
      <c r="C214" s="62" t="s">
        <v>2219</v>
      </c>
      <c r="D214" s="376" t="s">
        <v>2530</v>
      </c>
      <c r="E214" s="266">
        <f>VLOOKUP(D214,ФОТ!$B$3:$C$105,2,FALSE)</f>
        <v>160.03</v>
      </c>
      <c r="F214" s="55">
        <v>3.25</v>
      </c>
      <c r="G214" s="262">
        <f>ROUND(E214*F214,2)</f>
        <v>520.1</v>
      </c>
      <c r="H214" s="133">
        <f>ROUND(G214*ФОТ!$D$3,2)</f>
        <v>1385.55</v>
      </c>
      <c r="I214" s="190">
        <f>ROUND(H214*ФОТ!$E$3,1)</f>
        <v>2009</v>
      </c>
      <c r="J214" s="195"/>
    </row>
    <row r="215" spans="1:10" ht="13.5" customHeight="1" x14ac:dyDescent="0.2">
      <c r="A215" s="100"/>
      <c r="B215" s="57"/>
      <c r="C215" s="62"/>
      <c r="D215" s="294" t="s">
        <v>2532</v>
      </c>
      <c r="E215" s="266">
        <f>VLOOKUP(D215,ФОТ!$B$3:$C$105,2,FALSE)</f>
        <v>115.21</v>
      </c>
      <c r="F215" s="55">
        <v>3.25</v>
      </c>
      <c r="G215" s="262">
        <f>ROUND(E215*F215,2)</f>
        <v>374.43</v>
      </c>
      <c r="H215" s="133">
        <f>ROUND(G215*ФОТ!$D$3,2)</f>
        <v>997.48</v>
      </c>
      <c r="I215" s="190">
        <f>ROUND(H215*ФОТ!$E$3,1)</f>
        <v>1446.3</v>
      </c>
      <c r="J215" s="195"/>
    </row>
    <row r="216" spans="1:10" ht="13.5" customHeight="1" x14ac:dyDescent="0.25">
      <c r="A216" s="100"/>
      <c r="B216" s="57"/>
      <c r="C216" s="62"/>
      <c r="D216" s="53"/>
      <c r="E216" s="266"/>
      <c r="F216" s="55"/>
      <c r="G216" s="262"/>
      <c r="H216" s="133"/>
      <c r="I216" s="242">
        <f>I214+I215</f>
        <v>3455.3</v>
      </c>
      <c r="J216" s="194"/>
    </row>
    <row r="217" spans="1:10" x14ac:dyDescent="0.2">
      <c r="A217" s="100"/>
      <c r="B217" s="57"/>
      <c r="C217" s="62"/>
      <c r="D217" s="53"/>
      <c r="E217" s="39"/>
      <c r="F217" s="55"/>
      <c r="G217" s="44"/>
      <c r="H217" s="57"/>
      <c r="I217" s="192"/>
      <c r="J217" s="224"/>
    </row>
    <row r="218" spans="1:10" x14ac:dyDescent="0.2">
      <c r="A218" s="100" t="s">
        <v>3276</v>
      </c>
      <c r="B218" s="57" t="s">
        <v>3277</v>
      </c>
      <c r="C218" s="62" t="s">
        <v>3325</v>
      </c>
      <c r="D218" s="294" t="s">
        <v>2532</v>
      </c>
      <c r="E218" s="266">
        <f>VLOOKUP(D218,ФОТ!$B$3:$C$105,2,FALSE)</f>
        <v>115.21</v>
      </c>
      <c r="F218" s="55">
        <v>0.55000000000000004</v>
      </c>
      <c r="G218" s="262">
        <f>ROUND(E218*F218,2)</f>
        <v>63.37</v>
      </c>
      <c r="H218" s="133">
        <f>ROUND(G218*ФОТ!$D$3,2)</f>
        <v>168.82</v>
      </c>
      <c r="I218" s="190">
        <f>ROUND(H218*ФОТ!$E$3,1)</f>
        <v>244.8</v>
      </c>
      <c r="J218" s="195"/>
    </row>
    <row r="219" spans="1:10" x14ac:dyDescent="0.2">
      <c r="A219" s="100"/>
      <c r="B219" s="57"/>
      <c r="C219" s="62"/>
      <c r="D219" s="294" t="s">
        <v>3130</v>
      </c>
      <c r="E219" s="266">
        <f>VLOOKUP(D219,ФОТ!$B$3:$C$105,2,FALSE)</f>
        <v>127.08</v>
      </c>
      <c r="F219" s="39">
        <v>0.55000000000000004</v>
      </c>
      <c r="G219" s="262">
        <f>ROUND(E219*F219,2)</f>
        <v>69.89</v>
      </c>
      <c r="H219" s="133">
        <f>ROUND(G219*ФОТ!$D$3,2)</f>
        <v>186.19</v>
      </c>
      <c r="I219" s="190">
        <f>ROUND(H219*ФОТ!$E$3,1)</f>
        <v>270</v>
      </c>
      <c r="J219" s="195"/>
    </row>
    <row r="220" spans="1:10" ht="14.25" customHeight="1" x14ac:dyDescent="0.25">
      <c r="A220" s="100"/>
      <c r="B220" s="57"/>
      <c r="C220" s="62"/>
      <c r="D220" s="53"/>
      <c r="E220" s="39"/>
      <c r="F220" s="55"/>
      <c r="G220" s="39"/>
      <c r="H220" s="55"/>
      <c r="I220" s="242">
        <f>I218+I219</f>
        <v>514.79999999999995</v>
      </c>
      <c r="J220" s="224"/>
    </row>
    <row r="221" spans="1:10" ht="14.25" customHeight="1" x14ac:dyDescent="0.2">
      <c r="A221" s="100" t="s">
        <v>3326</v>
      </c>
      <c r="B221" s="57" t="s">
        <v>3327</v>
      </c>
      <c r="C221" s="62" t="s">
        <v>2605</v>
      </c>
      <c r="D221" s="294" t="s">
        <v>2532</v>
      </c>
      <c r="E221" s="266">
        <f>VLOOKUP(D221,ФОТ!$B$3:$C$105,2,FALSE)</f>
        <v>115.21</v>
      </c>
      <c r="F221" s="373">
        <v>18.5</v>
      </c>
      <c r="G221" s="262">
        <f>ROUND(E221*F221,2)</f>
        <v>2131.39</v>
      </c>
      <c r="H221" s="133">
        <f>ROUND(G221*ФОТ!$D$3,2)</f>
        <v>5678.02</v>
      </c>
      <c r="I221" s="190">
        <f>ROUND(H221*ФОТ!$E$3,1)</f>
        <v>8233.1</v>
      </c>
      <c r="J221" s="195"/>
    </row>
    <row r="222" spans="1:10" ht="14.25" customHeight="1" x14ac:dyDescent="0.2">
      <c r="A222" s="100"/>
      <c r="B222" s="57" t="s">
        <v>3328</v>
      </c>
      <c r="C222" s="62"/>
      <c r="D222" s="53"/>
      <c r="E222" s="39"/>
      <c r="F222" s="55"/>
      <c r="G222" s="42"/>
      <c r="H222" s="56"/>
      <c r="I222" s="202"/>
      <c r="J222" s="224"/>
    </row>
    <row r="223" spans="1:10" ht="14.25" customHeight="1" x14ac:dyDescent="0.2">
      <c r="A223" s="100"/>
      <c r="B223" s="57"/>
      <c r="C223" s="62"/>
      <c r="D223" s="53"/>
      <c r="E223" s="39"/>
      <c r="F223" s="55"/>
      <c r="G223" s="39"/>
      <c r="H223" s="55"/>
      <c r="I223" s="202"/>
      <c r="J223" s="224"/>
    </row>
    <row r="224" spans="1:10" ht="14.25" customHeight="1" x14ac:dyDescent="0.2">
      <c r="A224" s="100" t="s">
        <v>3329</v>
      </c>
      <c r="B224" s="57" t="s">
        <v>3330</v>
      </c>
      <c r="C224" s="62" t="s">
        <v>2219</v>
      </c>
      <c r="D224" s="294" t="s">
        <v>2532</v>
      </c>
      <c r="E224" s="266">
        <f>VLOOKUP(D224,ФОТ!$B$3:$C$105,2,FALSE)</f>
        <v>115.21</v>
      </c>
      <c r="F224" s="39">
        <v>14</v>
      </c>
      <c r="G224" s="262">
        <f>ROUND(E224*F224,2)</f>
        <v>1612.94</v>
      </c>
      <c r="H224" s="133">
        <f>ROUND(G224*ФОТ!$D$3,2)</f>
        <v>4296.87</v>
      </c>
      <c r="I224" s="190">
        <f>ROUND(H224*ФОТ!$E$3,1)</f>
        <v>6230.5</v>
      </c>
      <c r="J224" s="195"/>
    </row>
    <row r="225" spans="1:10" ht="14.25" customHeight="1" x14ac:dyDescent="0.2">
      <c r="A225" s="100"/>
      <c r="B225" s="57"/>
      <c r="C225" s="62"/>
      <c r="D225" s="53"/>
      <c r="E225" s="39"/>
      <c r="F225" s="55"/>
      <c r="G225" s="42"/>
      <c r="H225" s="56"/>
      <c r="I225" s="225"/>
      <c r="J225" s="224"/>
    </row>
    <row r="226" spans="1:10" ht="14.25" customHeight="1" x14ac:dyDescent="0.2">
      <c r="A226" s="100" t="s">
        <v>3331</v>
      </c>
      <c r="B226" s="57" t="s">
        <v>3332</v>
      </c>
      <c r="C226" s="62" t="s">
        <v>2219</v>
      </c>
      <c r="D226" s="294" t="s">
        <v>2532</v>
      </c>
      <c r="E226" s="266">
        <f>VLOOKUP(D226,ФОТ!$B$3:$C$105,2,FALSE)</f>
        <v>115.21</v>
      </c>
      <c r="F226" s="55">
        <v>10</v>
      </c>
      <c r="G226" s="262">
        <f>ROUND(E226*F226,2)</f>
        <v>1152.0999999999999</v>
      </c>
      <c r="H226" s="133">
        <f>ROUND(G226*ФОТ!$D$3,2)</f>
        <v>3069.19</v>
      </c>
      <c r="I226" s="190">
        <f>ROUND(H226*ФОТ!$E$3,1)</f>
        <v>4450.3</v>
      </c>
      <c r="J226" s="195"/>
    </row>
    <row r="227" spans="1:10" ht="14.25" customHeight="1" x14ac:dyDescent="0.2">
      <c r="A227" s="100"/>
      <c r="B227" s="57"/>
      <c r="C227" s="62"/>
      <c r="D227" s="53"/>
      <c r="E227" s="39"/>
      <c r="F227" s="55"/>
      <c r="G227" s="39"/>
      <c r="H227" s="55"/>
      <c r="I227" s="202"/>
      <c r="J227" s="224"/>
    </row>
    <row r="228" spans="1:10" ht="14.25" customHeight="1" x14ac:dyDescent="0.2">
      <c r="A228" s="151" t="s">
        <v>3333</v>
      </c>
      <c r="B228" s="57" t="s">
        <v>3334</v>
      </c>
      <c r="C228" s="62" t="s">
        <v>2219</v>
      </c>
      <c r="D228" s="294" t="s">
        <v>2532</v>
      </c>
      <c r="E228" s="266">
        <f>VLOOKUP(D228,ФОТ!$B$3:$C$105,2,FALSE)</f>
        <v>115.21</v>
      </c>
      <c r="F228" s="373">
        <v>6</v>
      </c>
      <c r="G228" s="262">
        <f>ROUND(E228*F228,2)</f>
        <v>691.26</v>
      </c>
      <c r="H228" s="133">
        <f>ROUND(G228*ФОТ!$D$3,2)</f>
        <v>1841.52</v>
      </c>
      <c r="I228" s="190">
        <f>ROUND(H228*ФОТ!$E$3,1)</f>
        <v>2670.2</v>
      </c>
      <c r="J228" s="195"/>
    </row>
    <row r="229" spans="1:10" ht="14.25" customHeight="1" x14ac:dyDescent="0.2">
      <c r="A229" s="100"/>
      <c r="B229" s="57"/>
      <c r="C229" s="62"/>
      <c r="D229" s="53"/>
      <c r="E229" s="39"/>
      <c r="F229" s="55"/>
      <c r="G229" s="42"/>
      <c r="H229" s="56"/>
      <c r="I229" s="225"/>
      <c r="J229" s="224"/>
    </row>
    <row r="230" spans="1:10" ht="14.25" customHeight="1" x14ac:dyDescent="0.2">
      <c r="A230" s="151" t="s">
        <v>3335</v>
      </c>
      <c r="B230" s="57" t="s">
        <v>2815</v>
      </c>
      <c r="C230" s="62" t="s">
        <v>2219</v>
      </c>
      <c r="D230" s="294" t="s">
        <v>2532</v>
      </c>
      <c r="E230" s="266">
        <f>VLOOKUP(D230,ФОТ!$B$3:$C$105,2,FALSE)</f>
        <v>115.21</v>
      </c>
      <c r="F230" s="373">
        <v>5</v>
      </c>
      <c r="G230" s="262">
        <f>ROUND(E230*F230,2)</f>
        <v>576.04999999999995</v>
      </c>
      <c r="H230" s="133">
        <f>ROUND(G230*ФОТ!$D$3,2)</f>
        <v>1534.6</v>
      </c>
      <c r="I230" s="190">
        <f>ROUND(H230*ФОТ!$E$3,1)</f>
        <v>2225.1999999999998</v>
      </c>
      <c r="J230" s="195"/>
    </row>
    <row r="231" spans="1:10" ht="14.25" customHeight="1" x14ac:dyDescent="0.2">
      <c r="A231" s="100"/>
      <c r="B231" s="57"/>
      <c r="C231" s="62"/>
      <c r="D231" s="53"/>
      <c r="E231" s="39"/>
      <c r="F231" s="55"/>
      <c r="G231" s="42"/>
      <c r="H231" s="56"/>
      <c r="I231" s="225"/>
      <c r="J231" s="224"/>
    </row>
    <row r="232" spans="1:10" ht="14.25" customHeight="1" x14ac:dyDescent="0.2">
      <c r="A232" s="100" t="s">
        <v>2816</v>
      </c>
      <c r="B232" s="57" t="s">
        <v>2817</v>
      </c>
      <c r="C232" s="62" t="s">
        <v>2818</v>
      </c>
      <c r="D232" s="371" t="s">
        <v>2530</v>
      </c>
      <c r="E232" s="266">
        <f>VLOOKUP(D232,ФОТ!$B$3:$C$105,2,FALSE)</f>
        <v>160.03</v>
      </c>
      <c r="F232" s="55">
        <v>2.8</v>
      </c>
      <c r="G232" s="262">
        <f>ROUND(E232*F232,2)</f>
        <v>448.08</v>
      </c>
      <c r="H232" s="133">
        <f>ROUND(G232*ФОТ!$D$3,2)</f>
        <v>1193.69</v>
      </c>
      <c r="I232" s="190">
        <f>ROUND(H232*ФОТ!$E$3,1)</f>
        <v>1730.9</v>
      </c>
      <c r="J232" s="195"/>
    </row>
    <row r="233" spans="1:10" ht="14.25" customHeight="1" x14ac:dyDescent="0.2">
      <c r="A233" s="100"/>
      <c r="B233" s="57" t="s">
        <v>2819</v>
      </c>
      <c r="C233" s="62"/>
      <c r="D233" s="294" t="s">
        <v>2532</v>
      </c>
      <c r="E233" s="266">
        <f>VLOOKUP(D233,ФОТ!$B$3:$C$105,2,FALSE)</f>
        <v>115.21</v>
      </c>
      <c r="F233" s="55">
        <v>2.8</v>
      </c>
      <c r="G233" s="262">
        <f>ROUND(E233*F233,2)</f>
        <v>322.58999999999997</v>
      </c>
      <c r="H233" s="133">
        <f>ROUND(G233*ФОТ!$D$3,2)</f>
        <v>859.38</v>
      </c>
      <c r="I233" s="190">
        <f>ROUND(H233*ФОТ!$E$3,1)</f>
        <v>1246.0999999999999</v>
      </c>
      <c r="J233" s="195"/>
    </row>
    <row r="234" spans="1:10" ht="14.25" customHeight="1" x14ac:dyDescent="0.25">
      <c r="A234" s="100"/>
      <c r="B234" s="57"/>
      <c r="C234" s="62"/>
      <c r="D234" s="53"/>
      <c r="E234" s="39"/>
      <c r="F234" s="55"/>
      <c r="G234" s="39"/>
      <c r="H234" s="55"/>
      <c r="I234" s="242">
        <f>I232+I233</f>
        <v>2977</v>
      </c>
      <c r="J234" s="224"/>
    </row>
    <row r="235" spans="1:10" ht="14.25" customHeight="1" x14ac:dyDescent="0.2">
      <c r="A235" s="100" t="s">
        <v>2820</v>
      </c>
      <c r="B235" s="57" t="s">
        <v>2821</v>
      </c>
      <c r="C235" s="62" t="s">
        <v>2219</v>
      </c>
      <c r="D235" s="371" t="s">
        <v>2530</v>
      </c>
      <c r="E235" s="266">
        <f>VLOOKUP(D235,ФОТ!$B$3:$C$105,2,FALSE)</f>
        <v>160.03</v>
      </c>
      <c r="F235" s="55">
        <v>2</v>
      </c>
      <c r="G235" s="262">
        <f>ROUND(E235*F235,2)</f>
        <v>320.06</v>
      </c>
      <c r="H235" s="133">
        <f>ROUND(G235*ФОТ!$D$3,2)</f>
        <v>852.64</v>
      </c>
      <c r="I235" s="190">
        <f>ROUND(H235*ФОТ!$E$3,1)</f>
        <v>1236.3</v>
      </c>
      <c r="J235" s="195"/>
    </row>
    <row r="236" spans="1:10" ht="14.25" customHeight="1" x14ac:dyDescent="0.2">
      <c r="A236" s="100"/>
      <c r="B236" s="57"/>
      <c r="C236" s="62"/>
      <c r="D236" s="294" t="s">
        <v>2532</v>
      </c>
      <c r="E236" s="266">
        <f>VLOOKUP(D236,ФОТ!$B$3:$C$105,2,FALSE)</f>
        <v>115.21</v>
      </c>
      <c r="F236" s="55">
        <v>2</v>
      </c>
      <c r="G236" s="262">
        <f>ROUND(E236*F236,2)</f>
        <v>230.42</v>
      </c>
      <c r="H236" s="133">
        <f>ROUND(G236*ФОТ!$D$3,2)</f>
        <v>613.84</v>
      </c>
      <c r="I236" s="190">
        <f>ROUND(H236*ФОТ!$E$3,1)</f>
        <v>890.1</v>
      </c>
      <c r="J236" s="195"/>
    </row>
    <row r="237" spans="1:10" ht="14.25" customHeight="1" x14ac:dyDescent="0.25">
      <c r="A237" s="100"/>
      <c r="B237" s="57"/>
      <c r="C237" s="62"/>
      <c r="D237" s="53"/>
      <c r="E237" s="39"/>
      <c r="F237" s="55"/>
      <c r="G237" s="39"/>
      <c r="H237" s="55"/>
      <c r="I237" s="242">
        <f>I235+I236</f>
        <v>2126.4</v>
      </c>
      <c r="J237" s="224"/>
    </row>
    <row r="238" spans="1:10" ht="14.25" customHeight="1" x14ac:dyDescent="0.2">
      <c r="A238" s="100" t="s">
        <v>2822</v>
      </c>
      <c r="B238" s="57" t="s">
        <v>2823</v>
      </c>
      <c r="C238" s="62" t="s">
        <v>2219</v>
      </c>
      <c r="D238" s="371" t="s">
        <v>2530</v>
      </c>
      <c r="E238" s="266">
        <f>VLOOKUP(D238,ФОТ!$B$3:$C$105,2,FALSE)</f>
        <v>160.03</v>
      </c>
      <c r="F238" s="55">
        <v>4</v>
      </c>
      <c r="G238" s="262">
        <f>ROUND(E238*F238,2)</f>
        <v>640.12</v>
      </c>
      <c r="H238" s="133">
        <f>ROUND(G238*ФОТ!$D$3,2)</f>
        <v>1705.28</v>
      </c>
      <c r="I238" s="190">
        <f>ROUND(H238*ФОТ!$E$3,1)</f>
        <v>2472.6999999999998</v>
      </c>
      <c r="J238" s="195"/>
    </row>
    <row r="239" spans="1:10" ht="14.25" customHeight="1" x14ac:dyDescent="0.2">
      <c r="A239" s="100"/>
      <c r="B239" s="57" t="s">
        <v>2824</v>
      </c>
      <c r="C239" s="62"/>
      <c r="D239" s="294" t="s">
        <v>2532</v>
      </c>
      <c r="E239" s="266">
        <f>VLOOKUP(D239,ФОТ!$B$3:$C$105,2,FALSE)</f>
        <v>115.21</v>
      </c>
      <c r="F239" s="55">
        <v>2</v>
      </c>
      <c r="G239" s="262">
        <f>ROUND(E239*F239,2)</f>
        <v>230.42</v>
      </c>
      <c r="H239" s="133">
        <f>ROUND(G239*ФОТ!$D$3,2)</f>
        <v>613.84</v>
      </c>
      <c r="I239" s="190">
        <f>ROUND(H239*ФОТ!$E$3,1)</f>
        <v>890.1</v>
      </c>
      <c r="J239" s="195"/>
    </row>
    <row r="240" spans="1:10" ht="14.25" customHeight="1" x14ac:dyDescent="0.2">
      <c r="A240" s="100"/>
      <c r="B240" s="57"/>
      <c r="C240" s="62"/>
      <c r="D240" s="53"/>
      <c r="E240" s="39"/>
      <c r="F240" s="55"/>
      <c r="G240" s="39"/>
      <c r="H240" s="55"/>
      <c r="I240" s="363">
        <f>I238+I239</f>
        <v>3362.8</v>
      </c>
      <c r="J240" s="224"/>
    </row>
    <row r="241" spans="1:10" ht="14.25" customHeight="1" x14ac:dyDescent="0.2">
      <c r="A241" s="100" t="s">
        <v>2825</v>
      </c>
      <c r="B241" s="57" t="s">
        <v>2826</v>
      </c>
      <c r="C241" s="62" t="s">
        <v>2219</v>
      </c>
      <c r="D241" s="371" t="s">
        <v>2530</v>
      </c>
      <c r="E241" s="266">
        <f>VLOOKUP(D241,ФОТ!$B$3:$C$105,2,FALSE)</f>
        <v>160.03</v>
      </c>
      <c r="F241" s="55">
        <v>2.35</v>
      </c>
      <c r="G241" s="262">
        <f>ROUND(E241*F241,2)</f>
        <v>376.07</v>
      </c>
      <c r="H241" s="133">
        <f>ROUND(G241*ФОТ!$D$3,2)</f>
        <v>1001.85</v>
      </c>
      <c r="I241" s="190">
        <f>ROUND(H241*ФОТ!$E$3,1)</f>
        <v>1452.7</v>
      </c>
      <c r="J241" s="195"/>
    </row>
    <row r="242" spans="1:10" ht="14.25" customHeight="1" x14ac:dyDescent="0.2">
      <c r="A242" s="100"/>
      <c r="B242" s="57"/>
      <c r="C242" s="62"/>
      <c r="D242" s="294" t="s">
        <v>2532</v>
      </c>
      <c r="E242" s="266">
        <f>VLOOKUP(D242,ФОТ!$B$3:$C$105,2,FALSE)</f>
        <v>115.21</v>
      </c>
      <c r="F242" s="55">
        <v>2.35</v>
      </c>
      <c r="G242" s="262">
        <f>ROUND(E242*F242,2)</f>
        <v>270.74</v>
      </c>
      <c r="H242" s="133">
        <f>ROUND(G242*ФОТ!$D$3,2)</f>
        <v>721.25</v>
      </c>
      <c r="I242" s="190">
        <f>ROUND(H242*ФОТ!$E$3,1)</f>
        <v>1045.8</v>
      </c>
      <c r="J242" s="195"/>
    </row>
    <row r="243" spans="1:10" x14ac:dyDescent="0.2">
      <c r="A243" s="100"/>
      <c r="B243" s="57"/>
      <c r="C243" s="62"/>
      <c r="D243" s="53"/>
      <c r="E243" s="39"/>
      <c r="F243" s="55"/>
      <c r="G243" s="39"/>
      <c r="H243" s="55"/>
      <c r="I243" s="363">
        <f>I241+I242</f>
        <v>2498.5</v>
      </c>
      <c r="J243" s="224"/>
    </row>
    <row r="244" spans="1:10" ht="14.25" customHeight="1" x14ac:dyDescent="0.2">
      <c r="A244" s="100" t="s">
        <v>2827</v>
      </c>
      <c r="B244" s="57" t="s">
        <v>2828</v>
      </c>
      <c r="C244" s="62" t="s">
        <v>2829</v>
      </c>
      <c r="D244" s="294" t="s">
        <v>2532</v>
      </c>
      <c r="E244" s="266">
        <f>VLOOKUP(D244,ФОТ!$B$3:$C$105,2,FALSE)</f>
        <v>115.21</v>
      </c>
      <c r="F244" s="55">
        <v>1.31</v>
      </c>
      <c r="G244" s="262">
        <f>ROUND(E244*F244,2)</f>
        <v>150.93</v>
      </c>
      <c r="H244" s="133">
        <f>ROUND(G244*ФОТ!$D$3,2)</f>
        <v>402.08</v>
      </c>
      <c r="I244" s="190">
        <f>ROUND(H244*ФОТ!$E$3,1)</f>
        <v>583</v>
      </c>
      <c r="J244" s="195"/>
    </row>
    <row r="245" spans="1:10" x14ac:dyDescent="0.2">
      <c r="A245" s="100"/>
      <c r="B245" s="57"/>
      <c r="C245" s="62"/>
      <c r="D245" s="53"/>
      <c r="E245" s="39"/>
      <c r="F245" s="55"/>
      <c r="G245" s="44"/>
      <c r="H245" s="57"/>
      <c r="I245" s="225"/>
      <c r="J245" s="224"/>
    </row>
    <row r="246" spans="1:10" ht="14.25" customHeight="1" x14ac:dyDescent="0.2">
      <c r="A246" s="100" t="s">
        <v>2830</v>
      </c>
      <c r="B246" s="57" t="s">
        <v>2831</v>
      </c>
      <c r="C246" s="62" t="s">
        <v>2704</v>
      </c>
      <c r="D246" s="294" t="s">
        <v>2524</v>
      </c>
      <c r="E246" s="266">
        <f>VLOOKUP(D246,ФОТ!$B$3:$C$105,2,FALSE)</f>
        <v>113.69</v>
      </c>
      <c r="F246" s="55">
        <v>4</v>
      </c>
      <c r="G246" s="262">
        <f>ROUND(E246*F246,2)</f>
        <v>454.76</v>
      </c>
      <c r="H246" s="133">
        <f>ROUND(G246*ФОТ!$D$3,2)</f>
        <v>1211.48</v>
      </c>
      <c r="I246" s="190">
        <f>ROUND(H246*ФОТ!$E$3,1)</f>
        <v>1756.6</v>
      </c>
      <c r="J246" s="195"/>
    </row>
    <row r="247" spans="1:10" ht="14.25" customHeight="1" x14ac:dyDescent="0.2">
      <c r="A247" s="100"/>
      <c r="B247" s="57"/>
      <c r="C247" s="62"/>
      <c r="D247" s="294" t="s">
        <v>2532</v>
      </c>
      <c r="E247" s="266">
        <f>VLOOKUP(D247,ФОТ!$B$3:$C$105,2,FALSE)</f>
        <v>115.21</v>
      </c>
      <c r="F247" s="55">
        <v>4</v>
      </c>
      <c r="G247" s="262">
        <f>ROUND(E247*F247,2)</f>
        <v>460.84</v>
      </c>
      <c r="H247" s="133">
        <f>ROUND(G247*ФОТ!$D$3,2)</f>
        <v>1227.68</v>
      </c>
      <c r="I247" s="190">
        <f>ROUND(H247*ФОТ!$E$3,1)</f>
        <v>1780.1</v>
      </c>
      <c r="J247" s="195"/>
    </row>
    <row r="248" spans="1:10" ht="15" x14ac:dyDescent="0.25">
      <c r="A248" s="100"/>
      <c r="B248" s="57"/>
      <c r="C248" s="62"/>
      <c r="D248" s="53"/>
      <c r="E248" s="39"/>
      <c r="F248" s="55"/>
      <c r="G248" s="42"/>
      <c r="H248" s="56"/>
      <c r="I248" s="242">
        <f>I246+I247</f>
        <v>3536.7</v>
      </c>
      <c r="J248" s="224"/>
    </row>
    <row r="249" spans="1:10" ht="14.25" customHeight="1" x14ac:dyDescent="0.2">
      <c r="A249" s="100" t="s">
        <v>2832</v>
      </c>
      <c r="B249" s="57" t="s">
        <v>2833</v>
      </c>
      <c r="C249" s="62" t="s">
        <v>3217</v>
      </c>
      <c r="D249" s="294" t="s">
        <v>2532</v>
      </c>
      <c r="E249" s="266">
        <f>VLOOKUP(D249,ФОТ!$B$3:$C$105,2,FALSE)</f>
        <v>115.21</v>
      </c>
      <c r="F249" s="55">
        <v>1.3</v>
      </c>
      <c r="G249" s="262">
        <f>ROUND(E249*F249,2)</f>
        <v>149.77000000000001</v>
      </c>
      <c r="H249" s="133">
        <f>ROUND(G249*ФОТ!$D$3,2)</f>
        <v>398.99</v>
      </c>
      <c r="I249" s="190">
        <f>ROUND(H249*ФОТ!$E$3,1)</f>
        <v>578.5</v>
      </c>
      <c r="J249" s="195"/>
    </row>
    <row r="250" spans="1:10" x14ac:dyDescent="0.2">
      <c r="A250" s="100"/>
      <c r="B250" s="57"/>
      <c r="C250" s="62"/>
      <c r="D250" s="53"/>
      <c r="E250" s="39"/>
      <c r="F250" s="55"/>
      <c r="G250" s="39"/>
      <c r="H250" s="55"/>
      <c r="I250" s="192"/>
      <c r="J250" s="224"/>
    </row>
    <row r="251" spans="1:10" ht="14.25" customHeight="1" x14ac:dyDescent="0.2">
      <c r="A251" s="100" t="s">
        <v>3469</v>
      </c>
      <c r="B251" s="57" t="s">
        <v>3470</v>
      </c>
      <c r="C251" s="62" t="s">
        <v>2219</v>
      </c>
      <c r="D251" s="294" t="s">
        <v>2532</v>
      </c>
      <c r="E251" s="266">
        <f>VLOOKUP(D251,ФОТ!$B$3:$C$105,2,FALSE)</f>
        <v>115.21</v>
      </c>
      <c r="F251" s="373">
        <v>2</v>
      </c>
      <c r="G251" s="262">
        <f>ROUND(E251*F251,2)</f>
        <v>230.42</v>
      </c>
      <c r="H251" s="133">
        <f>ROUND(G251*ФОТ!$D$3,2)</f>
        <v>613.84</v>
      </c>
      <c r="I251" s="190">
        <f>ROUND(H251*ФОТ!$E$3,1)</f>
        <v>890.1</v>
      </c>
      <c r="J251" s="195"/>
    </row>
    <row r="252" spans="1:10" ht="14.25" customHeight="1" x14ac:dyDescent="0.2">
      <c r="A252" s="100"/>
      <c r="B252" s="57"/>
      <c r="C252" s="217"/>
      <c r="D252" s="280"/>
      <c r="E252" s="360"/>
      <c r="F252" s="377"/>
      <c r="G252" s="378"/>
      <c r="H252" s="378"/>
      <c r="I252" s="389"/>
      <c r="J252" s="195"/>
    </row>
    <row r="253" spans="1:10" ht="14.25" customHeight="1" x14ac:dyDescent="0.2">
      <c r="A253" s="100" t="s">
        <v>3853</v>
      </c>
      <c r="B253" s="57" t="s">
        <v>3854</v>
      </c>
      <c r="C253" s="223"/>
      <c r="D253" s="280"/>
      <c r="E253" s="360"/>
      <c r="F253" s="377"/>
      <c r="G253" s="378"/>
      <c r="H253" s="378"/>
      <c r="I253" s="389"/>
      <c r="J253" s="195"/>
    </row>
    <row r="254" spans="1:10" ht="14.25" customHeight="1" x14ac:dyDescent="0.2">
      <c r="A254" s="100"/>
      <c r="B254" s="57" t="s">
        <v>3855</v>
      </c>
      <c r="C254" s="217"/>
      <c r="D254" s="280"/>
      <c r="E254" s="360"/>
      <c r="F254" s="377"/>
      <c r="G254" s="378"/>
      <c r="H254" s="378"/>
      <c r="I254" s="389"/>
      <c r="J254" s="195"/>
    </row>
    <row r="255" spans="1:10" ht="14.25" customHeight="1" x14ac:dyDescent="0.2">
      <c r="A255" s="100"/>
      <c r="B255" s="57" t="s">
        <v>3856</v>
      </c>
      <c r="C255" s="217"/>
      <c r="D255" s="280"/>
      <c r="E255" s="360"/>
      <c r="F255" s="377"/>
      <c r="G255" s="378"/>
      <c r="H255" s="378"/>
      <c r="I255" s="389"/>
      <c r="J255" s="195"/>
    </row>
    <row r="256" spans="1:10" ht="14.25" customHeight="1" x14ac:dyDescent="0.2">
      <c r="A256" s="100"/>
      <c r="B256" s="57" t="s">
        <v>3857</v>
      </c>
      <c r="C256" s="217" t="s">
        <v>3866</v>
      </c>
      <c r="D256" s="280" t="s">
        <v>3861</v>
      </c>
      <c r="E256" s="360">
        <v>143.76</v>
      </c>
      <c r="F256" s="377">
        <v>0.8</v>
      </c>
      <c r="G256" s="378">
        <f>ROUND(E256*F256,2)</f>
        <v>115.01</v>
      </c>
      <c r="H256" s="262">
        <f>ROUND(G256*ФОТ!$D$3,2)</f>
        <v>306.39</v>
      </c>
      <c r="I256" s="190">
        <f>ROUND(H256*ФОТ!$E$3,1)</f>
        <v>444.3</v>
      </c>
      <c r="J256" s="195"/>
    </row>
    <row r="257" spans="1:10" ht="14.25" customHeight="1" x14ac:dyDescent="0.2">
      <c r="A257" s="100"/>
      <c r="B257" s="57"/>
      <c r="C257" s="217"/>
      <c r="D257" s="280" t="s">
        <v>3861</v>
      </c>
      <c r="E257" s="360">
        <v>143.76</v>
      </c>
      <c r="F257" s="377">
        <v>0.8</v>
      </c>
      <c r="G257" s="378">
        <f t="shared" ref="G257:G263" si="0">ROUND(E257*F257,2)</f>
        <v>115.01</v>
      </c>
      <c r="H257" s="262">
        <f>ROUND(G257*ФОТ!$D$3,2)</f>
        <v>306.39</v>
      </c>
      <c r="I257" s="190">
        <f>ROUND(H257*ФОТ!$E$3,1)</f>
        <v>444.3</v>
      </c>
      <c r="J257" s="195"/>
    </row>
    <row r="258" spans="1:10" ht="14.25" customHeight="1" x14ac:dyDescent="0.2">
      <c r="A258" s="100"/>
      <c r="B258" s="57"/>
      <c r="C258" s="217"/>
      <c r="D258" s="280"/>
      <c r="E258" s="360"/>
      <c r="F258" s="377"/>
      <c r="G258" s="378"/>
      <c r="H258" s="262"/>
      <c r="I258" s="363">
        <f>SUM(I256:I257)</f>
        <v>888.6</v>
      </c>
      <c r="J258" s="195"/>
    </row>
    <row r="259" spans="1:10" ht="14.25" customHeight="1" x14ac:dyDescent="0.2">
      <c r="A259" s="100"/>
      <c r="B259" s="57" t="s">
        <v>3858</v>
      </c>
      <c r="C259" s="217" t="s">
        <v>2219</v>
      </c>
      <c r="D259" s="280" t="s">
        <v>3861</v>
      </c>
      <c r="E259" s="360">
        <v>143.76</v>
      </c>
      <c r="F259" s="377">
        <v>1.3</v>
      </c>
      <c r="G259" s="378">
        <f t="shared" si="0"/>
        <v>186.89</v>
      </c>
      <c r="H259" s="262">
        <f>ROUND(G259*ФОТ!$D$3,2)</f>
        <v>497.87</v>
      </c>
      <c r="I259" s="190">
        <f>ROUND(H259*ФОТ!$E$3,1)</f>
        <v>721.9</v>
      </c>
      <c r="J259" s="195"/>
    </row>
    <row r="260" spans="1:10" ht="14.25" customHeight="1" x14ac:dyDescent="0.2">
      <c r="A260" s="100"/>
      <c r="B260" s="57"/>
      <c r="C260" s="217"/>
      <c r="D260" s="280" t="s">
        <v>3861</v>
      </c>
      <c r="E260" s="360">
        <v>143.76</v>
      </c>
      <c r="F260" s="377">
        <v>1.3</v>
      </c>
      <c r="G260" s="378">
        <f t="shared" si="0"/>
        <v>186.89</v>
      </c>
      <c r="H260" s="262">
        <f>ROUND(G260*ФОТ!$D$3,2)</f>
        <v>497.87</v>
      </c>
      <c r="I260" s="190">
        <f>ROUND(H260*ФОТ!$E$3,1)</f>
        <v>721.9</v>
      </c>
      <c r="J260" s="195"/>
    </row>
    <row r="261" spans="1:10" ht="14.25" customHeight="1" x14ac:dyDescent="0.2">
      <c r="A261" s="100"/>
      <c r="B261" s="57"/>
      <c r="C261" s="217"/>
      <c r="D261" s="280"/>
      <c r="E261" s="360"/>
      <c r="F261" s="377"/>
      <c r="G261" s="378"/>
      <c r="H261" s="262"/>
      <c r="I261" s="363">
        <f>SUM(I259:I260)</f>
        <v>1443.8</v>
      </c>
      <c r="J261" s="195"/>
    </row>
    <row r="262" spans="1:10" ht="14.25" customHeight="1" x14ac:dyDescent="0.2">
      <c r="A262" s="100"/>
      <c r="B262" s="57" t="s">
        <v>3859</v>
      </c>
      <c r="C262" s="217" t="s">
        <v>2219</v>
      </c>
      <c r="D262" s="280" t="s">
        <v>3861</v>
      </c>
      <c r="E262" s="360">
        <v>143.76</v>
      </c>
      <c r="F262" s="377">
        <v>2.5</v>
      </c>
      <c r="G262" s="378">
        <f t="shared" si="0"/>
        <v>359.4</v>
      </c>
      <c r="H262" s="262">
        <f>ROUND(G262*ФОТ!$D$3,2)</f>
        <v>957.44</v>
      </c>
      <c r="I262" s="190">
        <f>ROUND(H262*ФОТ!$E$3,1)</f>
        <v>1388.3</v>
      </c>
      <c r="J262" s="195"/>
    </row>
    <row r="263" spans="1:10" ht="14.25" customHeight="1" x14ac:dyDescent="0.2">
      <c r="A263" s="100"/>
      <c r="B263" s="57"/>
      <c r="C263" s="217"/>
      <c r="D263" s="280" t="s">
        <v>3861</v>
      </c>
      <c r="E263" s="360">
        <v>143.76</v>
      </c>
      <c r="F263" s="377">
        <v>2.5</v>
      </c>
      <c r="G263" s="378">
        <f t="shared" si="0"/>
        <v>359.4</v>
      </c>
      <c r="H263" s="262">
        <f>ROUND(G263*ФОТ!$D$3,2)</f>
        <v>957.44</v>
      </c>
      <c r="I263" s="190">
        <f>ROUND(H263*ФОТ!$E$3,1)</f>
        <v>1388.3</v>
      </c>
      <c r="J263" s="195"/>
    </row>
    <row r="264" spans="1:10" ht="14.25" customHeight="1" x14ac:dyDescent="0.2">
      <c r="A264" s="100"/>
      <c r="B264" s="57"/>
      <c r="C264" s="217"/>
      <c r="D264" s="280"/>
      <c r="E264" s="360"/>
      <c r="F264" s="377"/>
      <c r="G264" s="378"/>
      <c r="H264" s="262"/>
      <c r="I264" s="244">
        <f>SUM(I262:I263)</f>
        <v>2776.6</v>
      </c>
      <c r="J264" s="195"/>
    </row>
    <row r="265" spans="1:10" ht="14.25" customHeight="1" x14ac:dyDescent="0.2">
      <c r="A265" s="100"/>
      <c r="B265" s="57"/>
      <c r="C265" s="217"/>
      <c r="D265" s="280"/>
      <c r="E265" s="360"/>
      <c r="F265" s="377"/>
      <c r="G265" s="378"/>
      <c r="H265" s="262"/>
      <c r="I265" s="389"/>
      <c r="J265" s="195"/>
    </row>
    <row r="266" spans="1:10" ht="14.25" customHeight="1" x14ac:dyDescent="0.2">
      <c r="A266" s="100" t="s">
        <v>3860</v>
      </c>
      <c r="B266" s="57" t="s">
        <v>3862</v>
      </c>
      <c r="C266" s="217" t="s">
        <v>2219</v>
      </c>
      <c r="D266" s="280" t="s">
        <v>3861</v>
      </c>
      <c r="E266" s="360">
        <v>143.76</v>
      </c>
      <c r="F266" s="377">
        <v>0.8</v>
      </c>
      <c r="G266" s="378">
        <f>ROUND(E266*F266,2)</f>
        <v>115.01</v>
      </c>
      <c r="H266" s="378">
        <f>ROUND(G266*ФОТ!$D$3,2)</f>
        <v>306.39</v>
      </c>
      <c r="I266" s="190">
        <f>ROUND(H266*ФОТ!$E$3,1)</f>
        <v>444.3</v>
      </c>
      <c r="J266" s="195"/>
    </row>
    <row r="267" spans="1:10" ht="14.25" customHeight="1" x14ac:dyDescent="0.2">
      <c r="A267" s="100"/>
      <c r="B267" s="57" t="s">
        <v>3863</v>
      </c>
      <c r="C267" s="217"/>
      <c r="D267" s="280" t="s">
        <v>3861</v>
      </c>
      <c r="E267" s="360">
        <v>143.76</v>
      </c>
      <c r="F267" s="377">
        <v>0.8</v>
      </c>
      <c r="G267" s="378">
        <f>ROUND(E267*F267,2)</f>
        <v>115.01</v>
      </c>
      <c r="H267" s="378">
        <f>ROUND(G267*ФОТ!$D$3,2)</f>
        <v>306.39</v>
      </c>
      <c r="I267" s="190">
        <f>ROUND(H267*ФОТ!$E$3,1)</f>
        <v>444.3</v>
      </c>
      <c r="J267" s="195"/>
    </row>
    <row r="268" spans="1:10" ht="14.25" customHeight="1" x14ac:dyDescent="0.2">
      <c r="A268" s="100"/>
      <c r="B268" s="57" t="s">
        <v>3864</v>
      </c>
      <c r="C268" s="217"/>
      <c r="D268" s="280"/>
      <c r="E268" s="360"/>
      <c r="F268" s="377"/>
      <c r="G268" s="378"/>
      <c r="H268" s="378"/>
      <c r="I268" s="363">
        <f>SUM(I266:I267)</f>
        <v>888.6</v>
      </c>
      <c r="J268" s="195"/>
    </row>
    <row r="269" spans="1:10" ht="14.25" customHeight="1" x14ac:dyDescent="0.2">
      <c r="A269" s="100"/>
      <c r="B269" s="57"/>
      <c r="C269" s="217"/>
      <c r="D269" s="280"/>
      <c r="E269" s="360"/>
      <c r="F269" s="377"/>
      <c r="G269" s="378"/>
      <c r="H269" s="378"/>
      <c r="I269" s="190"/>
      <c r="J269" s="195"/>
    </row>
    <row r="270" spans="1:10" ht="23.25" customHeight="1" x14ac:dyDescent="0.2">
      <c r="A270" s="185" t="s">
        <v>1062</v>
      </c>
      <c r="B270" s="60"/>
      <c r="C270" s="60"/>
      <c r="D270" s="60"/>
      <c r="E270" s="60"/>
      <c r="F270" s="60"/>
      <c r="G270" s="59"/>
      <c r="H270" s="59"/>
      <c r="I270" s="228"/>
      <c r="J270" s="390"/>
    </row>
    <row r="271" spans="1:10" x14ac:dyDescent="0.2">
      <c r="A271" s="185"/>
      <c r="B271" s="60"/>
      <c r="C271" s="54"/>
      <c r="D271" s="60"/>
      <c r="E271" s="60"/>
      <c r="F271" s="60"/>
      <c r="G271" s="56"/>
      <c r="H271" s="56"/>
      <c r="I271" s="391"/>
      <c r="J271" s="224"/>
    </row>
    <row r="272" spans="1:10" hidden="1" x14ac:dyDescent="0.2">
      <c r="A272" s="289" t="s">
        <v>3835</v>
      </c>
      <c r="B272" s="290"/>
      <c r="C272" s="186" t="s">
        <v>3836</v>
      </c>
      <c r="D272" s="291" t="s">
        <v>3837</v>
      </c>
      <c r="E272" s="245" t="s">
        <v>484</v>
      </c>
      <c r="F272" s="158" t="s">
        <v>485</v>
      </c>
      <c r="G272" s="245" t="s">
        <v>486</v>
      </c>
      <c r="H272" s="252" t="s">
        <v>487</v>
      </c>
      <c r="I272" s="237" t="s">
        <v>488</v>
      </c>
      <c r="J272" s="238"/>
    </row>
    <row r="273" spans="1:10" hidden="1" x14ac:dyDescent="0.2">
      <c r="A273" s="292" t="s">
        <v>489</v>
      </c>
      <c r="B273" s="160"/>
      <c r="C273" s="293" t="s">
        <v>490</v>
      </c>
      <c r="D273" s="294" t="s">
        <v>491</v>
      </c>
      <c r="E273" s="55" t="s">
        <v>492</v>
      </c>
      <c r="F273" s="62" t="s">
        <v>493</v>
      </c>
      <c r="G273" s="55" t="s">
        <v>494</v>
      </c>
      <c r="H273" s="39" t="s">
        <v>495</v>
      </c>
      <c r="I273" s="239" t="s">
        <v>496</v>
      </c>
      <c r="J273" s="240" t="s">
        <v>497</v>
      </c>
    </row>
    <row r="274" spans="1:10" hidden="1" x14ac:dyDescent="0.2">
      <c r="A274" s="292"/>
      <c r="B274" s="160"/>
      <c r="C274" s="293"/>
      <c r="D274" s="294" t="s">
        <v>498</v>
      </c>
      <c r="E274" s="55" t="s">
        <v>499</v>
      </c>
      <c r="F274" s="62" t="s">
        <v>500</v>
      </c>
      <c r="G274" s="55" t="s">
        <v>501</v>
      </c>
      <c r="H274" s="39" t="s">
        <v>499</v>
      </c>
      <c r="I274" s="202" t="s">
        <v>1633</v>
      </c>
      <c r="J274" s="208" t="s">
        <v>1634</v>
      </c>
    </row>
    <row r="275" spans="1:10" hidden="1" x14ac:dyDescent="0.2">
      <c r="A275" s="295"/>
      <c r="B275" s="296"/>
      <c r="C275" s="71"/>
      <c r="D275" s="297"/>
      <c r="E275" s="247"/>
      <c r="F275" s="49" t="s">
        <v>1635</v>
      </c>
      <c r="G275" s="50" t="s">
        <v>499</v>
      </c>
      <c r="H275" s="298"/>
      <c r="I275" s="209" t="s">
        <v>1636</v>
      </c>
      <c r="J275" s="241" t="s">
        <v>1637</v>
      </c>
    </row>
    <row r="276" spans="1:10" hidden="1" x14ac:dyDescent="0.2">
      <c r="A276" s="292"/>
      <c r="B276" s="60"/>
      <c r="C276" s="44"/>
      <c r="D276" s="53"/>
      <c r="E276" s="44"/>
      <c r="F276" s="54"/>
      <c r="G276" s="62"/>
      <c r="H276" s="57"/>
      <c r="I276" s="204"/>
      <c r="J276" s="205"/>
    </row>
    <row r="277" spans="1:10" x14ac:dyDescent="0.2">
      <c r="A277" s="100" t="s">
        <v>3278</v>
      </c>
      <c r="B277" s="57" t="s">
        <v>1085</v>
      </c>
      <c r="C277" s="62" t="s">
        <v>2183</v>
      </c>
      <c r="D277" s="294" t="s">
        <v>2532</v>
      </c>
      <c r="E277" s="266">
        <f>VLOOKUP(D277,ФОТ!$B$3:$C$105,2,FALSE)</f>
        <v>115.21</v>
      </c>
      <c r="F277" s="55">
        <v>1.73</v>
      </c>
      <c r="G277" s="262">
        <f>ROUND(E277*F277,2)</f>
        <v>199.31</v>
      </c>
      <c r="H277" s="133">
        <f>ROUND(G277*ФОТ!$D$3,2)</f>
        <v>530.96</v>
      </c>
      <c r="I277" s="190">
        <f>ROUND(H277*ФОТ!$E$3,1)</f>
        <v>769.9</v>
      </c>
      <c r="J277" s="195"/>
    </row>
    <row r="278" spans="1:10" ht="13.5" customHeight="1" x14ac:dyDescent="0.2">
      <c r="A278" s="100"/>
      <c r="B278" s="57" t="s">
        <v>1086</v>
      </c>
      <c r="C278" s="62" t="s">
        <v>490</v>
      </c>
      <c r="D278" s="53"/>
      <c r="E278" s="62"/>
      <c r="F278" s="39"/>
      <c r="G278" s="42"/>
      <c r="H278" s="56"/>
      <c r="I278" s="225"/>
      <c r="J278" s="224"/>
    </row>
    <row r="279" spans="1:10" x14ac:dyDescent="0.2">
      <c r="A279" s="100"/>
      <c r="B279" s="57"/>
      <c r="C279" s="62"/>
      <c r="D279" s="53"/>
      <c r="E279" s="62"/>
      <c r="F279" s="55"/>
      <c r="G279" s="39"/>
      <c r="H279" s="55"/>
      <c r="I279" s="202"/>
      <c r="J279" s="224"/>
    </row>
    <row r="280" spans="1:10" x14ac:dyDescent="0.2">
      <c r="A280" s="100" t="s">
        <v>1087</v>
      </c>
      <c r="B280" s="57" t="s">
        <v>1088</v>
      </c>
      <c r="C280" s="62" t="s">
        <v>2219</v>
      </c>
      <c r="D280" s="294" t="s">
        <v>2532</v>
      </c>
      <c r="E280" s="266">
        <f>VLOOKUP(D280,ФОТ!$B$3:$C$105,2,FALSE)</f>
        <v>115.21</v>
      </c>
      <c r="F280" s="55">
        <v>1.87</v>
      </c>
      <c r="G280" s="262">
        <f>ROUND(E280*F280,2)</f>
        <v>215.44</v>
      </c>
      <c r="H280" s="133">
        <f>ROUND(G280*ФОТ!$D$3,2)</f>
        <v>573.92999999999995</v>
      </c>
      <c r="I280" s="190">
        <f>ROUND(H280*ФОТ!$E$3,1)</f>
        <v>832.2</v>
      </c>
      <c r="J280" s="195"/>
    </row>
    <row r="281" spans="1:10" ht="13.5" customHeight="1" x14ac:dyDescent="0.2">
      <c r="A281" s="100"/>
      <c r="B281" s="57" t="s">
        <v>1089</v>
      </c>
      <c r="C281" s="62"/>
      <c r="D281" s="53"/>
      <c r="E281" s="62"/>
      <c r="F281" s="55"/>
      <c r="G281" s="42"/>
      <c r="H281" s="56"/>
      <c r="I281" s="225"/>
      <c r="J281" s="224"/>
    </row>
    <row r="282" spans="1:10" x14ac:dyDescent="0.2">
      <c r="A282" s="100"/>
      <c r="B282" s="57"/>
      <c r="C282" s="62"/>
      <c r="D282" s="53"/>
      <c r="E282" s="62"/>
      <c r="F282" s="55"/>
      <c r="G282" s="39"/>
      <c r="H282" s="55"/>
      <c r="I282" s="202"/>
      <c r="J282" s="224"/>
    </row>
    <row r="283" spans="1:10" x14ac:dyDescent="0.2">
      <c r="A283" s="100" t="s">
        <v>1090</v>
      </c>
      <c r="B283" s="57" t="s">
        <v>1088</v>
      </c>
      <c r="C283" s="62" t="s">
        <v>2219</v>
      </c>
      <c r="D283" s="294" t="s">
        <v>2532</v>
      </c>
      <c r="E283" s="266">
        <f>VLOOKUP(D283,ФОТ!$B$3:$C$105,2,FALSE)</f>
        <v>115.21</v>
      </c>
      <c r="F283" s="55">
        <v>1.73</v>
      </c>
      <c r="G283" s="262">
        <f>ROUND(E283*F283,2)</f>
        <v>199.31</v>
      </c>
      <c r="H283" s="133">
        <f>ROUND(G283*ФОТ!$D$3,2)</f>
        <v>530.96</v>
      </c>
      <c r="I283" s="190">
        <f>ROUND(H283*ФОТ!$E$3,1)</f>
        <v>769.9</v>
      </c>
      <c r="J283" s="195"/>
    </row>
    <row r="284" spans="1:10" x14ac:dyDescent="0.2">
      <c r="A284" s="100"/>
      <c r="B284" s="57" t="s">
        <v>1091</v>
      </c>
      <c r="C284" s="62"/>
      <c r="D284" s="53"/>
      <c r="E284" s="62"/>
      <c r="F284" s="55"/>
      <c r="G284" s="42"/>
      <c r="H284" s="56"/>
      <c r="I284" s="225"/>
      <c r="J284" s="224"/>
    </row>
    <row r="285" spans="1:10" x14ac:dyDescent="0.2">
      <c r="A285" s="100"/>
      <c r="B285" s="57" t="s">
        <v>1092</v>
      </c>
      <c r="C285" s="62"/>
      <c r="D285" s="53"/>
      <c r="E285" s="62"/>
      <c r="F285" s="55"/>
      <c r="G285" s="39"/>
      <c r="H285" s="55"/>
      <c r="I285" s="202"/>
      <c r="J285" s="224"/>
    </row>
    <row r="286" spans="1:10" x14ac:dyDescent="0.2">
      <c r="A286" s="100"/>
      <c r="B286" s="57"/>
      <c r="C286" s="62"/>
      <c r="D286" s="53"/>
      <c r="E286" s="62"/>
      <c r="F286" s="55"/>
      <c r="G286" s="39"/>
      <c r="H286" s="55"/>
      <c r="I286" s="202"/>
      <c r="J286" s="224"/>
    </row>
    <row r="287" spans="1:10" x14ac:dyDescent="0.2">
      <c r="A287" s="100" t="s">
        <v>1093</v>
      </c>
      <c r="B287" s="57" t="s">
        <v>1094</v>
      </c>
      <c r="C287" s="62"/>
      <c r="D287" s="53"/>
      <c r="E287" s="62"/>
      <c r="F287" s="55"/>
      <c r="G287" s="39"/>
      <c r="H287" s="55"/>
      <c r="I287" s="202"/>
      <c r="J287" s="202"/>
    </row>
    <row r="288" spans="1:10" ht="13.5" customHeight="1" x14ac:dyDescent="0.2">
      <c r="A288" s="100"/>
      <c r="B288" s="57" t="s">
        <v>1095</v>
      </c>
      <c r="C288" s="62"/>
      <c r="D288" s="53"/>
      <c r="E288" s="62"/>
      <c r="F288" s="55"/>
      <c r="G288" s="39"/>
      <c r="H288" s="55"/>
      <c r="I288" s="202"/>
      <c r="J288" s="202"/>
    </row>
    <row r="289" spans="1:10" ht="13.5" customHeight="1" x14ac:dyDescent="0.2">
      <c r="A289" s="100"/>
      <c r="B289" s="57" t="s">
        <v>1096</v>
      </c>
      <c r="C289" s="62" t="s">
        <v>2219</v>
      </c>
      <c r="D289" s="294" t="s">
        <v>2532</v>
      </c>
      <c r="E289" s="266">
        <f>VLOOKUP(D289,ФОТ!$B$3:$C$105,2,FALSE)</f>
        <v>115.21</v>
      </c>
      <c r="F289" s="55">
        <v>4</v>
      </c>
      <c r="G289" s="262">
        <f>ROUND(E289*F289,2)</f>
        <v>460.84</v>
      </c>
      <c r="H289" s="133">
        <f>ROUND(G289*ФОТ!$D$3,2)</f>
        <v>1227.68</v>
      </c>
      <c r="I289" s="190">
        <f>ROUND(H289*ФОТ!$E$3,1)</f>
        <v>1780.1</v>
      </c>
      <c r="J289" s="190">
        <f>ROUND(H289*ФОТ!$F$3,1)</f>
        <v>1596</v>
      </c>
    </row>
    <row r="290" spans="1:10" ht="13.5" customHeight="1" x14ac:dyDescent="0.2">
      <c r="A290" s="100"/>
      <c r="B290" s="316" t="s">
        <v>1097</v>
      </c>
      <c r="C290" s="62" t="s">
        <v>2219</v>
      </c>
      <c r="D290" s="294" t="s">
        <v>2532</v>
      </c>
      <c r="E290" s="266">
        <f>VLOOKUP(D290,ФОТ!$B$3:$C$105,2,FALSE)</f>
        <v>115.21</v>
      </c>
      <c r="F290" s="55">
        <v>4.32</v>
      </c>
      <c r="G290" s="262">
        <f>ROUND(E290*F290,2)</f>
        <v>497.71</v>
      </c>
      <c r="H290" s="133">
        <f>ROUND(G290*ФОТ!$D$3,2)</f>
        <v>1325.9</v>
      </c>
      <c r="I290" s="190">
        <f>ROUND(H290*ФОТ!$E$3,1)</f>
        <v>1922.6</v>
      </c>
      <c r="J290" s="190">
        <f>ROUND(H290*ФОТ!$F$3,1)</f>
        <v>1723.7</v>
      </c>
    </row>
    <row r="291" spans="1:10" ht="13.5" customHeight="1" x14ac:dyDescent="0.2">
      <c r="A291" s="100"/>
      <c r="B291" s="379" t="s">
        <v>1118</v>
      </c>
      <c r="C291" s="62" t="s">
        <v>2219</v>
      </c>
      <c r="D291" s="294" t="s">
        <v>2532</v>
      </c>
      <c r="E291" s="266">
        <f>VLOOKUP(D291,ФОТ!$B$3:$C$105,2,FALSE)</f>
        <v>115.21</v>
      </c>
      <c r="F291" s="39">
        <v>6.2</v>
      </c>
      <c r="G291" s="262">
        <f>ROUND(E291*F291,2)</f>
        <v>714.3</v>
      </c>
      <c r="H291" s="133">
        <f>ROUND(G291*ФОТ!$D$3,2)</f>
        <v>1902.9</v>
      </c>
      <c r="I291" s="190">
        <f>ROUND(H291*ФОТ!$E$3,1)</f>
        <v>2759.2</v>
      </c>
      <c r="J291" s="190">
        <f>ROUND(H291*ФОТ!$F$3,1)</f>
        <v>2473.8000000000002</v>
      </c>
    </row>
    <row r="292" spans="1:10" x14ac:dyDescent="0.2">
      <c r="A292" s="100"/>
      <c r="B292" s="57"/>
      <c r="C292" s="62"/>
      <c r="D292" s="53"/>
      <c r="E292" s="62"/>
      <c r="F292" s="55"/>
      <c r="G292" s="42"/>
      <c r="H292" s="56"/>
      <c r="I292" s="225"/>
      <c r="J292" s="224"/>
    </row>
    <row r="293" spans="1:10" x14ac:dyDescent="0.2">
      <c r="A293" s="100" t="s">
        <v>1119</v>
      </c>
      <c r="B293" s="57" t="s">
        <v>1094</v>
      </c>
      <c r="C293" s="62"/>
      <c r="D293" s="53"/>
      <c r="E293" s="62"/>
      <c r="F293" s="39"/>
      <c r="G293" s="39"/>
      <c r="H293" s="55"/>
      <c r="I293" s="202"/>
      <c r="J293" s="202"/>
    </row>
    <row r="294" spans="1:10" ht="13.5" customHeight="1" x14ac:dyDescent="0.2">
      <c r="A294" s="100"/>
      <c r="B294" s="57" t="s">
        <v>1120</v>
      </c>
      <c r="C294" s="62"/>
      <c r="D294" s="53"/>
      <c r="E294" s="62"/>
      <c r="F294" s="55"/>
      <c r="G294" s="39"/>
      <c r="H294" s="55"/>
      <c r="I294" s="202"/>
      <c r="J294" s="202"/>
    </row>
    <row r="295" spans="1:10" ht="13.5" customHeight="1" x14ac:dyDescent="0.2">
      <c r="A295" s="100"/>
      <c r="B295" s="57" t="s">
        <v>1121</v>
      </c>
      <c r="C295" s="62" t="s">
        <v>2219</v>
      </c>
      <c r="D295" s="294" t="s">
        <v>2532</v>
      </c>
      <c r="E295" s="266">
        <f>VLOOKUP(D295,ФОТ!$B$3:$C$105,2,FALSE)</f>
        <v>115.21</v>
      </c>
      <c r="F295" s="55">
        <v>4.9000000000000004</v>
      </c>
      <c r="G295" s="262">
        <f>ROUND(E295*F295,2)</f>
        <v>564.53</v>
      </c>
      <c r="H295" s="133">
        <f>ROUND(G295*ФОТ!$D$3,2)</f>
        <v>1503.91</v>
      </c>
      <c r="I295" s="190">
        <f>ROUND(H295*ФОТ!$E$3,1)</f>
        <v>2180.6999999999998</v>
      </c>
      <c r="J295" s="190">
        <f>ROUND(H295*ФОТ!$F$3,1)</f>
        <v>1955.1</v>
      </c>
    </row>
    <row r="296" spans="1:10" ht="13.5" customHeight="1" x14ac:dyDescent="0.2">
      <c r="A296" s="100"/>
      <c r="B296" s="316" t="s">
        <v>1122</v>
      </c>
      <c r="C296" s="62" t="s">
        <v>2219</v>
      </c>
      <c r="D296" s="294" t="s">
        <v>2532</v>
      </c>
      <c r="E296" s="266">
        <f>VLOOKUP(D296,ФОТ!$B$3:$C$105,2,FALSE)</f>
        <v>115.21</v>
      </c>
      <c r="F296" s="55">
        <v>5.33</v>
      </c>
      <c r="G296" s="262">
        <f>ROUND(E296*F296,2)</f>
        <v>614.07000000000005</v>
      </c>
      <c r="H296" s="133">
        <f>ROUND(G296*ФОТ!$D$3,2)</f>
        <v>1635.88</v>
      </c>
      <c r="I296" s="190">
        <f>ROUND(H296*ФОТ!$E$3,1)</f>
        <v>2372</v>
      </c>
      <c r="J296" s="190">
        <f>ROUND(H296*ФОТ!$F$3,1)</f>
        <v>2126.6</v>
      </c>
    </row>
    <row r="297" spans="1:10" ht="13.5" customHeight="1" x14ac:dyDescent="0.2">
      <c r="A297" s="100"/>
      <c r="B297" s="379" t="s">
        <v>1123</v>
      </c>
      <c r="C297" s="62" t="s">
        <v>2219</v>
      </c>
      <c r="D297" s="294" t="s">
        <v>2532</v>
      </c>
      <c r="E297" s="266">
        <f>VLOOKUP(D297,ФОТ!$B$3:$C$105,2,FALSE)</f>
        <v>115.21</v>
      </c>
      <c r="F297" s="55">
        <v>7.06</v>
      </c>
      <c r="G297" s="262">
        <f>ROUND(E297*F297,2)</f>
        <v>813.38</v>
      </c>
      <c r="H297" s="133">
        <f>ROUND(G297*ФОТ!$D$3,2)</f>
        <v>2166.84</v>
      </c>
      <c r="I297" s="190">
        <f>ROUND(H297*ФОТ!$E$3,1)</f>
        <v>3141.9</v>
      </c>
      <c r="J297" s="190">
        <f>ROUND(H297*ФОТ!$F$3,1)</f>
        <v>2816.9</v>
      </c>
    </row>
    <row r="298" spans="1:10" x14ac:dyDescent="0.2">
      <c r="A298" s="100"/>
      <c r="B298" s="380"/>
      <c r="C298" s="62"/>
      <c r="D298" s="53"/>
      <c r="E298" s="62"/>
      <c r="F298" s="55"/>
      <c r="G298" s="42"/>
      <c r="H298" s="56"/>
      <c r="I298" s="225"/>
      <c r="J298" s="224"/>
    </row>
    <row r="299" spans="1:10" x14ac:dyDescent="0.2">
      <c r="A299" s="100" t="s">
        <v>1124</v>
      </c>
      <c r="B299" s="57" t="s">
        <v>1125</v>
      </c>
      <c r="C299" s="62" t="s">
        <v>2605</v>
      </c>
      <c r="D299" s="294" t="s">
        <v>2532</v>
      </c>
      <c r="E299" s="266">
        <f>VLOOKUP(D299,ФОТ!$B$3:$C$105,2,FALSE)</f>
        <v>115.21</v>
      </c>
      <c r="F299" s="55">
        <v>1.9</v>
      </c>
      <c r="G299" s="262">
        <f>ROUND(E299*F299,2)</f>
        <v>218.9</v>
      </c>
      <c r="H299" s="133">
        <f>ROUND(G299*ФОТ!$D$3,2)</f>
        <v>583.15</v>
      </c>
      <c r="I299" s="190">
        <f>ROUND(H299*ФОТ!$E$3,1)</f>
        <v>845.6</v>
      </c>
      <c r="J299" s="195"/>
    </row>
    <row r="300" spans="1:10" ht="13.5" customHeight="1" x14ac:dyDescent="0.2">
      <c r="A300" s="100"/>
      <c r="B300" s="57" t="s">
        <v>1126</v>
      </c>
      <c r="C300" s="62"/>
      <c r="D300" s="53"/>
      <c r="E300" s="62"/>
      <c r="F300" s="55"/>
      <c r="G300" s="39"/>
      <c r="H300" s="55"/>
      <c r="I300" s="202"/>
      <c r="J300" s="224"/>
    </row>
    <row r="301" spans="1:10" x14ac:dyDescent="0.2">
      <c r="A301" s="100"/>
      <c r="B301" s="57"/>
      <c r="C301" s="62"/>
      <c r="D301" s="53"/>
      <c r="E301" s="62"/>
      <c r="F301" s="55"/>
      <c r="G301" s="39"/>
      <c r="H301" s="55"/>
      <c r="I301" s="202"/>
      <c r="J301" s="224"/>
    </row>
    <row r="302" spans="1:10" x14ac:dyDescent="0.2">
      <c r="A302" s="100" t="s">
        <v>1127</v>
      </c>
      <c r="B302" s="57" t="s">
        <v>1128</v>
      </c>
      <c r="C302" s="62" t="s">
        <v>2219</v>
      </c>
      <c r="D302" s="294" t="s">
        <v>2532</v>
      </c>
      <c r="E302" s="266">
        <f>VLOOKUP(D302,ФОТ!$B$3:$C$105,2,FALSE)</f>
        <v>115.21</v>
      </c>
      <c r="F302" s="55">
        <v>3</v>
      </c>
      <c r="G302" s="262">
        <f>ROUND(E302*F302,2)</f>
        <v>345.63</v>
      </c>
      <c r="H302" s="133">
        <f>ROUND(G302*ФОТ!$D$3,2)</f>
        <v>920.76</v>
      </c>
      <c r="I302" s="190">
        <f>ROUND(H302*ФОТ!$E$3,1)</f>
        <v>1335.1</v>
      </c>
      <c r="J302" s="195"/>
    </row>
    <row r="303" spans="1:10" x14ac:dyDescent="0.2">
      <c r="A303" s="100"/>
      <c r="B303" s="380"/>
      <c r="C303" s="62"/>
      <c r="D303" s="53"/>
      <c r="E303" s="62"/>
      <c r="F303" s="55"/>
      <c r="G303" s="42"/>
      <c r="H303" s="56"/>
      <c r="I303" s="225"/>
      <c r="J303" s="224"/>
    </row>
    <row r="304" spans="1:10" x14ac:dyDescent="0.2">
      <c r="A304" s="151" t="s">
        <v>1129</v>
      </c>
      <c r="B304" s="57" t="s">
        <v>1130</v>
      </c>
      <c r="C304" s="62" t="s">
        <v>2183</v>
      </c>
      <c r="D304" s="294" t="s">
        <v>2532</v>
      </c>
      <c r="E304" s="266">
        <f>VLOOKUP(D304,ФОТ!$B$3:$C$105,2,FALSE)</f>
        <v>115.21</v>
      </c>
      <c r="F304" s="55">
        <v>2.88</v>
      </c>
      <c r="G304" s="262">
        <f>ROUND(E304*F304,2)</f>
        <v>331.8</v>
      </c>
      <c r="H304" s="133">
        <f>ROUND(G304*ФОТ!$D$3,2)</f>
        <v>883.92</v>
      </c>
      <c r="I304" s="190">
        <f>ROUND(H304*ФОТ!$E$3,1)</f>
        <v>1281.7</v>
      </c>
      <c r="J304" s="195"/>
    </row>
    <row r="305" spans="1:10" ht="13.5" customHeight="1" x14ac:dyDescent="0.2">
      <c r="A305" s="100"/>
      <c r="B305" s="57" t="s">
        <v>1131</v>
      </c>
      <c r="C305" s="62" t="s">
        <v>490</v>
      </c>
      <c r="D305" s="53"/>
      <c r="E305" s="62"/>
      <c r="F305" s="55"/>
      <c r="G305" s="39"/>
      <c r="H305" s="55"/>
      <c r="I305" s="202"/>
      <c r="J305" s="224"/>
    </row>
    <row r="306" spans="1:10" x14ac:dyDescent="0.2">
      <c r="A306" s="100"/>
      <c r="B306" s="57"/>
      <c r="C306" s="62"/>
      <c r="D306" s="53"/>
      <c r="E306" s="62"/>
      <c r="F306" s="55"/>
      <c r="G306" s="42"/>
      <c r="H306" s="56"/>
      <c r="I306" s="225"/>
      <c r="J306" s="224"/>
    </row>
    <row r="307" spans="1:10" x14ac:dyDescent="0.2">
      <c r="A307" s="100" t="s">
        <v>1132</v>
      </c>
      <c r="B307" s="57" t="s">
        <v>3553</v>
      </c>
      <c r="C307" s="62" t="s">
        <v>2219</v>
      </c>
      <c r="D307" s="294" t="s">
        <v>2532</v>
      </c>
      <c r="E307" s="266">
        <f>VLOOKUP(D307,ФОТ!$B$3:$C$105,2,FALSE)</f>
        <v>115.21</v>
      </c>
      <c r="F307" s="55">
        <v>1.44</v>
      </c>
      <c r="G307" s="262">
        <f>ROUND(E307*F307,2)</f>
        <v>165.9</v>
      </c>
      <c r="H307" s="133">
        <f>ROUND(G307*ФОТ!$D$3,2)</f>
        <v>441.96</v>
      </c>
      <c r="I307" s="190">
        <f>ROUND(H307*ФОТ!$E$3,1)</f>
        <v>640.79999999999995</v>
      </c>
      <c r="J307" s="195"/>
    </row>
    <row r="308" spans="1:10" ht="13.5" customHeight="1" x14ac:dyDescent="0.2">
      <c r="A308" s="100"/>
      <c r="B308" s="57" t="s">
        <v>3554</v>
      </c>
      <c r="C308" s="62"/>
      <c r="D308" s="53"/>
      <c r="E308" s="62"/>
      <c r="F308" s="55"/>
      <c r="G308" s="39"/>
      <c r="H308" s="55"/>
      <c r="I308" s="202"/>
      <c r="J308" s="224"/>
    </row>
    <row r="309" spans="1:10" x14ac:dyDescent="0.2">
      <c r="A309" s="100"/>
      <c r="B309" s="380"/>
      <c r="C309" s="62"/>
      <c r="D309" s="53"/>
      <c r="E309" s="62"/>
      <c r="F309" s="55"/>
      <c r="G309" s="42"/>
      <c r="H309" s="56"/>
      <c r="I309" s="225"/>
      <c r="J309" s="224"/>
    </row>
    <row r="310" spans="1:10" ht="24.75" customHeight="1" x14ac:dyDescent="0.2">
      <c r="A310" s="151" t="s">
        <v>3555</v>
      </c>
      <c r="B310" s="57" t="s">
        <v>2370</v>
      </c>
      <c r="C310" s="62" t="s">
        <v>3514</v>
      </c>
      <c r="D310" s="294" t="s">
        <v>2532</v>
      </c>
      <c r="E310" s="266">
        <f>VLOOKUP(D310,ФОТ!$B$3:$C$105,2,FALSE)</f>
        <v>115.21</v>
      </c>
      <c r="F310" s="39">
        <v>3.1</v>
      </c>
      <c r="G310" s="262">
        <f>ROUND(E310*F310,2)</f>
        <v>357.15</v>
      </c>
      <c r="H310" s="133">
        <f>ROUND(G310*ФОТ!$D$3,2)</f>
        <v>951.45</v>
      </c>
      <c r="I310" s="190">
        <f>ROUND(H310*ФОТ!$E$3,1)</f>
        <v>1379.6</v>
      </c>
      <c r="J310" s="195"/>
    </row>
    <row r="311" spans="1:10" ht="16.899999999999999" customHeight="1" x14ac:dyDescent="0.2">
      <c r="A311" s="151"/>
      <c r="B311" s="57"/>
      <c r="C311" s="62"/>
      <c r="D311" s="53"/>
      <c r="E311" s="265"/>
      <c r="F311" s="39"/>
      <c r="G311" s="262"/>
      <c r="H311" s="133"/>
      <c r="I311" s="190"/>
      <c r="J311" s="194"/>
    </row>
    <row r="312" spans="1:10" x14ac:dyDescent="0.2">
      <c r="A312" s="100"/>
      <c r="B312" s="57"/>
      <c r="C312" s="62"/>
      <c r="D312" s="53"/>
      <c r="E312" s="62"/>
      <c r="F312" s="39"/>
      <c r="G312" s="42"/>
      <c r="H312" s="56"/>
      <c r="I312" s="225"/>
      <c r="J312" s="224"/>
    </row>
    <row r="313" spans="1:10" x14ac:dyDescent="0.2">
      <c r="A313" s="100" t="s">
        <v>2371</v>
      </c>
      <c r="B313" s="57" t="s">
        <v>2372</v>
      </c>
      <c r="C313" s="62" t="s">
        <v>233</v>
      </c>
      <c r="D313" s="294" t="s">
        <v>2532</v>
      </c>
      <c r="E313" s="266">
        <f>VLOOKUP(D313,ФОТ!$B$3:$C$105,2,FALSE)</f>
        <v>115.21</v>
      </c>
      <c r="F313" s="39">
        <v>0.56000000000000005</v>
      </c>
      <c r="G313" s="262">
        <f>ROUND(E313*F313,2)</f>
        <v>64.52</v>
      </c>
      <c r="H313" s="133">
        <f>ROUND(G313*ФОТ!$D$3,2)</f>
        <v>171.88</v>
      </c>
      <c r="I313" s="190">
        <f>ROUND(H313*ФОТ!$E$3,1)</f>
        <v>249.2</v>
      </c>
      <c r="J313" s="195"/>
    </row>
    <row r="314" spans="1:10" x14ac:dyDescent="0.2">
      <c r="A314" s="100"/>
      <c r="B314" s="57" t="s">
        <v>2373</v>
      </c>
      <c r="C314" s="62"/>
      <c r="D314" s="53"/>
      <c r="E314" s="62"/>
      <c r="F314" s="39"/>
      <c r="G314" s="39"/>
      <c r="H314" s="55"/>
      <c r="I314" s="202"/>
      <c r="J314" s="224"/>
    </row>
    <row r="315" spans="1:10" x14ac:dyDescent="0.2">
      <c r="A315" s="100"/>
      <c r="B315" s="57"/>
      <c r="C315" s="62"/>
      <c r="D315" s="53"/>
      <c r="E315" s="62"/>
      <c r="F315" s="39"/>
      <c r="G315" s="39"/>
      <c r="H315" s="55"/>
      <c r="I315" s="202"/>
      <c r="J315" s="224"/>
    </row>
    <row r="316" spans="1:10" x14ac:dyDescent="0.2">
      <c r="A316" s="100" t="s">
        <v>2374</v>
      </c>
      <c r="B316" s="57" t="s">
        <v>2375</v>
      </c>
      <c r="C316" s="62" t="s">
        <v>2219</v>
      </c>
      <c r="D316" s="294" t="s">
        <v>2532</v>
      </c>
      <c r="E316" s="266">
        <f>VLOOKUP(D316,ФОТ!$B$3:$C$105,2,FALSE)</f>
        <v>115.21</v>
      </c>
      <c r="F316" s="39">
        <v>0.95</v>
      </c>
      <c r="G316" s="262">
        <f>ROUND(E316*F316,2)</f>
        <v>109.45</v>
      </c>
      <c r="H316" s="133">
        <f>ROUND(G316*ФОТ!$D$3,2)</f>
        <v>291.57</v>
      </c>
      <c r="I316" s="190">
        <f>ROUND(H316*ФОТ!$E$3,1)</f>
        <v>422.8</v>
      </c>
      <c r="J316" s="195"/>
    </row>
    <row r="317" spans="1:10" x14ac:dyDescent="0.2">
      <c r="A317" s="100"/>
      <c r="B317" s="57"/>
      <c r="C317" s="62"/>
      <c r="D317" s="53"/>
      <c r="E317" s="62"/>
      <c r="F317" s="55"/>
      <c r="G317" s="42"/>
      <c r="H317" s="56"/>
      <c r="I317" s="225"/>
      <c r="J317" s="224"/>
    </row>
    <row r="318" spans="1:10" x14ac:dyDescent="0.2">
      <c r="A318" s="100" t="s">
        <v>2376</v>
      </c>
      <c r="B318" s="57" t="s">
        <v>2377</v>
      </c>
      <c r="C318" s="62" t="s">
        <v>2183</v>
      </c>
      <c r="D318" s="294" t="s">
        <v>2532</v>
      </c>
      <c r="E318" s="266">
        <f>VLOOKUP(D318,ФОТ!$B$3:$C$105,2,FALSE)</f>
        <v>115.21</v>
      </c>
      <c r="F318" s="55">
        <v>1</v>
      </c>
      <c r="G318" s="262">
        <f>ROUND(E318*F318,2)</f>
        <v>115.21</v>
      </c>
      <c r="H318" s="133">
        <f>ROUND(G318*ФОТ!$D$3,2)</f>
        <v>306.92</v>
      </c>
      <c r="I318" s="190">
        <f>ROUND(H318*ФОТ!$E$3,1)</f>
        <v>445</v>
      </c>
      <c r="J318" s="195"/>
    </row>
    <row r="319" spans="1:10" x14ac:dyDescent="0.2">
      <c r="A319" s="100"/>
      <c r="B319" s="57" t="s">
        <v>2378</v>
      </c>
      <c r="C319" s="62" t="s">
        <v>490</v>
      </c>
      <c r="D319" s="53"/>
      <c r="E319" s="62"/>
      <c r="F319" s="55"/>
      <c r="G319" s="42"/>
      <c r="H319" s="56"/>
      <c r="I319" s="225"/>
      <c r="J319" s="224"/>
    </row>
    <row r="320" spans="1:10" x14ac:dyDescent="0.2">
      <c r="A320" s="100"/>
      <c r="B320" s="57"/>
      <c r="C320" s="62"/>
      <c r="D320" s="53"/>
      <c r="E320" s="62"/>
      <c r="F320" s="55"/>
      <c r="G320" s="42"/>
      <c r="H320" s="56"/>
      <c r="I320" s="225"/>
      <c r="J320" s="224"/>
    </row>
    <row r="321" spans="1:10" x14ac:dyDescent="0.2">
      <c r="A321" s="151" t="s">
        <v>2379</v>
      </c>
      <c r="B321" s="380" t="s">
        <v>2377</v>
      </c>
      <c r="C321" s="62" t="s">
        <v>2219</v>
      </c>
      <c r="D321" s="294" t="s">
        <v>2532</v>
      </c>
      <c r="E321" s="266">
        <f>VLOOKUP(D321,ФОТ!$B$3:$C$105,2,FALSE)</f>
        <v>115.21</v>
      </c>
      <c r="F321" s="55">
        <v>1.3</v>
      </c>
      <c r="G321" s="262">
        <f>ROUND(E321*F321,2)</f>
        <v>149.77000000000001</v>
      </c>
      <c r="H321" s="133">
        <f>ROUND(G321*ФОТ!$D$3,2)</f>
        <v>398.99</v>
      </c>
      <c r="I321" s="190">
        <f>ROUND(H321*ФОТ!$E$3,1)</f>
        <v>578.5</v>
      </c>
      <c r="J321" s="195"/>
    </row>
    <row r="322" spans="1:10" x14ac:dyDescent="0.2">
      <c r="A322" s="100"/>
      <c r="B322" s="380" t="s">
        <v>2380</v>
      </c>
      <c r="C322" s="62"/>
      <c r="D322" s="53"/>
      <c r="E322" s="62"/>
      <c r="F322" s="55"/>
      <c r="G322" s="42"/>
      <c r="H322" s="56"/>
      <c r="I322" s="225"/>
      <c r="J322" s="224"/>
    </row>
    <row r="323" spans="1:10" x14ac:dyDescent="0.2">
      <c r="A323" s="100"/>
      <c r="B323" s="57"/>
      <c r="C323" s="62"/>
      <c r="D323" s="53"/>
      <c r="E323" s="62"/>
      <c r="F323" s="55"/>
      <c r="G323" s="42"/>
      <c r="H323" s="56"/>
      <c r="I323" s="225"/>
      <c r="J323" s="224"/>
    </row>
    <row r="324" spans="1:10" x14ac:dyDescent="0.2">
      <c r="A324" s="100" t="s">
        <v>2381</v>
      </c>
      <c r="B324" s="57" t="s">
        <v>2382</v>
      </c>
      <c r="C324" s="62" t="s">
        <v>2219</v>
      </c>
      <c r="D324" s="294" t="s">
        <v>2532</v>
      </c>
      <c r="E324" s="266">
        <f>VLOOKUP(D324,ФОТ!$B$3:$C$105,2,FALSE)</f>
        <v>115.21</v>
      </c>
      <c r="F324" s="55">
        <v>1.1200000000000001</v>
      </c>
      <c r="G324" s="262">
        <f>ROUND(E324*F324,2)</f>
        <v>129.04</v>
      </c>
      <c r="H324" s="133">
        <f>ROUND(G324*ФОТ!$D$3,2)</f>
        <v>343.76</v>
      </c>
      <c r="I324" s="190">
        <f>ROUND(H324*ФОТ!$E$3,1)</f>
        <v>498.5</v>
      </c>
      <c r="J324" s="195"/>
    </row>
    <row r="325" spans="1:10" x14ac:dyDescent="0.2">
      <c r="A325" s="100"/>
      <c r="B325" s="57" t="s">
        <v>2383</v>
      </c>
      <c r="C325" s="62"/>
      <c r="D325" s="53"/>
      <c r="E325" s="62"/>
      <c r="F325" s="55"/>
      <c r="G325" s="39"/>
      <c r="H325" s="55"/>
      <c r="I325" s="202"/>
      <c r="J325" s="224"/>
    </row>
    <row r="326" spans="1:10" x14ac:dyDescent="0.2">
      <c r="A326" s="100"/>
      <c r="B326" s="57"/>
      <c r="C326" s="62"/>
      <c r="D326" s="53"/>
      <c r="E326" s="62"/>
      <c r="F326" s="55"/>
      <c r="G326" s="42"/>
      <c r="H326" s="56"/>
      <c r="I326" s="225"/>
      <c r="J326" s="224"/>
    </row>
    <row r="327" spans="1:10" x14ac:dyDescent="0.2">
      <c r="A327" s="100" t="s">
        <v>2384</v>
      </c>
      <c r="B327" s="57" t="s">
        <v>2385</v>
      </c>
      <c r="C327" s="62" t="s">
        <v>2219</v>
      </c>
      <c r="D327" s="294" t="s">
        <v>2532</v>
      </c>
      <c r="E327" s="266">
        <f>VLOOKUP(D327,ФОТ!$B$3:$C$105,2,FALSE)</f>
        <v>115.21</v>
      </c>
      <c r="F327" s="55">
        <v>2.16</v>
      </c>
      <c r="G327" s="262">
        <f>ROUND(E327*F327,2)</f>
        <v>248.85</v>
      </c>
      <c r="H327" s="133">
        <f>ROUND(G327*ФОТ!$D$3,2)</f>
        <v>662.94</v>
      </c>
      <c r="I327" s="190">
        <f>ROUND(H327*ФОТ!$E$3,1)</f>
        <v>961.3</v>
      </c>
      <c r="J327" s="195"/>
    </row>
    <row r="328" spans="1:10" x14ac:dyDescent="0.2">
      <c r="A328" s="100"/>
      <c r="B328" s="57"/>
      <c r="C328" s="62"/>
      <c r="D328" s="53"/>
      <c r="E328" s="62"/>
      <c r="F328" s="55"/>
      <c r="G328" s="39"/>
      <c r="H328" s="55"/>
      <c r="I328" s="202"/>
      <c r="J328" s="202"/>
    </row>
    <row r="329" spans="1:10" x14ac:dyDescent="0.2">
      <c r="A329" s="100" t="s">
        <v>2386</v>
      </c>
      <c r="B329" s="57" t="s">
        <v>2387</v>
      </c>
      <c r="C329" s="62" t="s">
        <v>2651</v>
      </c>
      <c r="D329" s="294" t="s">
        <v>2532</v>
      </c>
      <c r="E329" s="266">
        <f>VLOOKUP(D329,ФОТ!$B$3:$C$105,2,FALSE)</f>
        <v>115.21</v>
      </c>
      <c r="F329" s="55">
        <v>0.94</v>
      </c>
      <c r="G329" s="262">
        <f>ROUND(E329*F329,2)</f>
        <v>108.3</v>
      </c>
      <c r="H329" s="133">
        <f>ROUND(G329*ФОТ!$D$3,2)</f>
        <v>288.51</v>
      </c>
      <c r="I329" s="190">
        <f>ROUND(H329*ФОТ!$E$3,1)</f>
        <v>418.3</v>
      </c>
      <c r="J329" s="195"/>
    </row>
    <row r="330" spans="1:10" x14ac:dyDescent="0.2">
      <c r="A330" s="100"/>
      <c r="B330" s="57" t="s">
        <v>2388</v>
      </c>
      <c r="C330" s="62"/>
      <c r="D330" s="294" t="s">
        <v>3131</v>
      </c>
      <c r="E330" s="266">
        <f>VLOOKUP(D330,ФОТ!$B$3:$C$105,2,FALSE)</f>
        <v>134.82</v>
      </c>
      <c r="F330" s="39">
        <v>0.94</v>
      </c>
      <c r="G330" s="262">
        <f>ROUND(E330*F330,2)</f>
        <v>126.73</v>
      </c>
      <c r="H330" s="133">
        <f>ROUND(G330*ФОТ!$D$3,2)</f>
        <v>337.61</v>
      </c>
      <c r="I330" s="190">
        <f>ROUND(H330*ФОТ!$E$3,1)</f>
        <v>489.5</v>
      </c>
      <c r="J330" s="195"/>
    </row>
    <row r="331" spans="1:10" ht="15" x14ac:dyDescent="0.25">
      <c r="A331" s="100"/>
      <c r="B331" s="57"/>
      <c r="C331" s="62"/>
      <c r="D331" s="53"/>
      <c r="E331" s="266"/>
      <c r="F331" s="55"/>
      <c r="G331" s="262"/>
      <c r="H331" s="133"/>
      <c r="I331" s="242">
        <f>I329+I330</f>
        <v>907.8</v>
      </c>
      <c r="J331" s="194"/>
    </row>
    <row r="332" spans="1:10" x14ac:dyDescent="0.2">
      <c r="A332" s="100"/>
      <c r="B332" s="57"/>
      <c r="C332" s="62"/>
      <c r="D332" s="53"/>
      <c r="E332" s="62"/>
      <c r="F332" s="55"/>
      <c r="G332" s="42"/>
      <c r="H332" s="56"/>
      <c r="I332" s="225"/>
      <c r="J332" s="224"/>
    </row>
    <row r="333" spans="1:10" x14ac:dyDescent="0.2">
      <c r="A333" s="100" t="s">
        <v>2389</v>
      </c>
      <c r="B333" s="57" t="s">
        <v>2390</v>
      </c>
      <c r="C333" s="62" t="s">
        <v>2219</v>
      </c>
      <c r="D333" s="294" t="s">
        <v>2532</v>
      </c>
      <c r="E333" s="266">
        <f>VLOOKUP(D333,ФОТ!$B$3:$C$105,2,FALSE)</f>
        <v>115.21</v>
      </c>
      <c r="F333" s="55">
        <v>1.44</v>
      </c>
      <c r="G333" s="262">
        <f>ROUND(E333*F333,2)</f>
        <v>165.9</v>
      </c>
      <c r="H333" s="133">
        <f>ROUND(G333*ФОТ!$D$3,2)</f>
        <v>441.96</v>
      </c>
      <c r="I333" s="190">
        <f>ROUND(H333*ФОТ!$E$3,1)</f>
        <v>640.79999999999995</v>
      </c>
      <c r="J333" s="195"/>
    </row>
    <row r="334" spans="1:10" x14ac:dyDescent="0.2">
      <c r="A334" s="100"/>
      <c r="B334" s="57"/>
      <c r="C334" s="62"/>
      <c r="D334" s="294" t="s">
        <v>3130</v>
      </c>
      <c r="E334" s="266">
        <f>VLOOKUP(D334,ФОТ!$B$3:$C$105,2,FALSE)</f>
        <v>127.08</v>
      </c>
      <c r="F334" s="55">
        <v>1.44</v>
      </c>
      <c r="G334" s="262">
        <f>ROUND(E334*F334,2)</f>
        <v>183</v>
      </c>
      <c r="H334" s="133">
        <f>ROUND(G334*ФОТ!$D$3,2)</f>
        <v>487.51</v>
      </c>
      <c r="I334" s="190">
        <f>ROUND(H334*ФОТ!$E$3,1)</f>
        <v>706.9</v>
      </c>
      <c r="J334" s="195"/>
    </row>
    <row r="335" spans="1:10" ht="15" x14ac:dyDescent="0.25">
      <c r="A335" s="100"/>
      <c r="B335" s="57"/>
      <c r="C335" s="62"/>
      <c r="D335" s="53"/>
      <c r="E335" s="62"/>
      <c r="F335" s="55"/>
      <c r="G335" s="39"/>
      <c r="H335" s="55"/>
      <c r="I335" s="242">
        <f>I333+I334</f>
        <v>1347.7</v>
      </c>
      <c r="J335" s="202"/>
    </row>
    <row r="336" spans="1:10" x14ac:dyDescent="0.2">
      <c r="A336" s="100" t="s">
        <v>2391</v>
      </c>
      <c r="B336" s="57" t="s">
        <v>2392</v>
      </c>
      <c r="C336" s="62" t="s">
        <v>2183</v>
      </c>
      <c r="D336" s="294" t="s">
        <v>2532</v>
      </c>
      <c r="E336" s="266">
        <f>VLOOKUP(D336,ФОТ!$B$3:$C$105,2,FALSE)</f>
        <v>115.21</v>
      </c>
      <c r="F336" s="55">
        <v>2.35</v>
      </c>
      <c r="G336" s="262">
        <f>ROUND(E336*F336,2)</f>
        <v>270.74</v>
      </c>
      <c r="H336" s="133">
        <f>ROUND(G336*ФОТ!$D$3,2)</f>
        <v>721.25</v>
      </c>
      <c r="I336" s="190">
        <f>ROUND(H336*ФОТ!$E$3,1)</f>
        <v>1045.8</v>
      </c>
      <c r="J336" s="195"/>
    </row>
    <row r="337" spans="1:10" x14ac:dyDescent="0.2">
      <c r="A337" s="100"/>
      <c r="B337" s="57"/>
      <c r="C337" s="62" t="s">
        <v>490</v>
      </c>
      <c r="D337" s="53"/>
      <c r="E337" s="62"/>
      <c r="F337" s="55"/>
      <c r="G337" s="39"/>
      <c r="H337" s="55"/>
      <c r="I337" s="202"/>
      <c r="J337" s="224"/>
    </row>
    <row r="338" spans="1:10" x14ac:dyDescent="0.2">
      <c r="A338" s="100"/>
      <c r="B338" s="57"/>
      <c r="C338" s="62"/>
      <c r="D338" s="53"/>
      <c r="E338" s="62"/>
      <c r="F338" s="55"/>
      <c r="G338" s="39"/>
      <c r="H338" s="55"/>
      <c r="I338" s="202"/>
      <c r="J338" s="224"/>
    </row>
    <row r="339" spans="1:10" x14ac:dyDescent="0.2">
      <c r="A339" s="100" t="s">
        <v>2393</v>
      </c>
      <c r="B339" s="57" t="s">
        <v>2394</v>
      </c>
      <c r="C339" s="152" t="s">
        <v>2219</v>
      </c>
      <c r="D339" s="294" t="s">
        <v>2532</v>
      </c>
      <c r="E339" s="266">
        <f>VLOOKUP(D339,ФОТ!$B$3:$C$105,2,FALSE)</f>
        <v>115.21</v>
      </c>
      <c r="F339" s="39">
        <v>3.1</v>
      </c>
      <c r="G339" s="262">
        <f>ROUND(E339*F339,2)</f>
        <v>357.15</v>
      </c>
      <c r="H339" s="133">
        <f>ROUND(G339*ФОТ!$D$3,2)</f>
        <v>951.45</v>
      </c>
      <c r="I339" s="190">
        <f>ROUND(H339*ФОТ!$E$3,1)</f>
        <v>1379.6</v>
      </c>
      <c r="J339" s="195"/>
    </row>
    <row r="340" spans="1:10" x14ac:dyDescent="0.2">
      <c r="A340" s="100"/>
      <c r="B340" s="57" t="s">
        <v>1800</v>
      </c>
      <c r="C340" s="62"/>
      <c r="D340" s="53"/>
      <c r="E340" s="62"/>
      <c r="F340" s="55"/>
      <c r="G340" s="42"/>
      <c r="H340" s="56"/>
      <c r="I340" s="225"/>
      <c r="J340" s="224"/>
    </row>
    <row r="341" spans="1:10" x14ac:dyDescent="0.2">
      <c r="A341" s="100"/>
      <c r="B341" s="57"/>
      <c r="C341" s="62"/>
      <c r="D341" s="53"/>
      <c r="E341" s="62"/>
      <c r="F341" s="55"/>
      <c r="G341" s="39"/>
      <c r="H341" s="55"/>
      <c r="I341" s="202"/>
      <c r="J341" s="224"/>
    </row>
    <row r="342" spans="1:10" x14ac:dyDescent="0.2">
      <c r="A342" s="100" t="s">
        <v>1801</v>
      </c>
      <c r="B342" s="57" t="s">
        <v>1802</v>
      </c>
      <c r="C342" s="62" t="s">
        <v>2219</v>
      </c>
      <c r="D342" s="294" t="s">
        <v>2532</v>
      </c>
      <c r="E342" s="266">
        <f>VLOOKUP(D342,ФОТ!$B$3:$C$105,2,FALSE)</f>
        <v>115.21</v>
      </c>
      <c r="F342" s="55">
        <v>4.5999999999999996</v>
      </c>
      <c r="G342" s="262">
        <f>ROUND(E342*F342,2)</f>
        <v>529.97</v>
      </c>
      <c r="H342" s="133">
        <f>ROUND(G342*ФОТ!$D$3,2)</f>
        <v>1411.84</v>
      </c>
      <c r="I342" s="190">
        <f>ROUND(H342*ФОТ!$E$3,1)</f>
        <v>2047.2</v>
      </c>
      <c r="J342" s="195"/>
    </row>
    <row r="343" spans="1:10" x14ac:dyDescent="0.2">
      <c r="A343" s="100"/>
      <c r="B343" s="57" t="s">
        <v>1803</v>
      </c>
      <c r="C343" s="62"/>
      <c r="D343" s="53"/>
      <c r="E343" s="62"/>
      <c r="F343" s="55"/>
      <c r="G343" s="39"/>
      <c r="H343" s="55"/>
      <c r="I343" s="202"/>
      <c r="J343" s="224"/>
    </row>
    <row r="344" spans="1:10" x14ac:dyDescent="0.2">
      <c r="A344" s="100"/>
      <c r="B344" s="57"/>
      <c r="C344" s="62"/>
      <c r="D344" s="53"/>
      <c r="E344" s="62"/>
      <c r="F344" s="55"/>
      <c r="G344" s="39"/>
      <c r="H344" s="55"/>
      <c r="I344" s="202"/>
      <c r="J344" s="224"/>
    </row>
    <row r="345" spans="1:10" x14ac:dyDescent="0.2">
      <c r="A345" s="100" t="s">
        <v>1804</v>
      </c>
      <c r="B345" s="57" t="s">
        <v>1805</v>
      </c>
      <c r="C345" s="62" t="s">
        <v>2219</v>
      </c>
      <c r="D345" s="294" t="s">
        <v>2532</v>
      </c>
      <c r="E345" s="266">
        <f>VLOOKUP(D345,ФОТ!$B$3:$C$105,2,FALSE)</f>
        <v>115.21</v>
      </c>
      <c r="F345" s="55">
        <v>2.16</v>
      </c>
      <c r="G345" s="262">
        <f>ROUND(E345*F345,2)</f>
        <v>248.85</v>
      </c>
      <c r="H345" s="133">
        <f>ROUND(G345*ФОТ!$D$3,2)</f>
        <v>662.94</v>
      </c>
      <c r="I345" s="190">
        <f>ROUND(H345*ФОТ!$E$3,1)</f>
        <v>961.3</v>
      </c>
      <c r="J345" s="195"/>
    </row>
    <row r="346" spans="1:10" x14ac:dyDescent="0.2">
      <c r="A346" s="100"/>
      <c r="B346" s="57" t="s">
        <v>1806</v>
      </c>
      <c r="C346" s="62"/>
      <c r="D346" s="53"/>
      <c r="E346" s="62"/>
      <c r="F346" s="55"/>
      <c r="G346" s="39"/>
      <c r="H346" s="55"/>
      <c r="I346" s="202"/>
      <c r="J346" s="224"/>
    </row>
    <row r="347" spans="1:10" x14ac:dyDescent="0.2">
      <c r="A347" s="100"/>
      <c r="B347" s="57"/>
      <c r="C347" s="62"/>
      <c r="D347" s="53"/>
      <c r="E347" s="62"/>
      <c r="F347" s="55"/>
      <c r="G347" s="39"/>
      <c r="H347" s="55"/>
      <c r="I347" s="202"/>
      <c r="J347" s="224"/>
    </row>
    <row r="348" spans="1:10" ht="20.25" customHeight="1" x14ac:dyDescent="0.2">
      <c r="A348" s="100" t="s">
        <v>1807</v>
      </c>
      <c r="B348" s="57" t="s">
        <v>1808</v>
      </c>
      <c r="C348" s="62" t="s">
        <v>2183</v>
      </c>
      <c r="D348" s="294" t="s">
        <v>3130</v>
      </c>
      <c r="E348" s="266">
        <f>VLOOKUP(D348,ФОТ!$B$3:$C$105,2,FALSE)</f>
        <v>127.08</v>
      </c>
      <c r="F348" s="55">
        <v>1.72</v>
      </c>
      <c r="G348" s="262">
        <f>ROUND(E348*F348,2)</f>
        <v>218.58</v>
      </c>
      <c r="H348" s="133">
        <f>ROUND(G348*ФОТ!$D$3,2)</f>
        <v>582.29999999999995</v>
      </c>
      <c r="I348" s="190">
        <f>ROUND(H348*ФОТ!$E$3,1)</f>
        <v>844.3</v>
      </c>
      <c r="J348" s="195"/>
    </row>
    <row r="349" spans="1:10" x14ac:dyDescent="0.2">
      <c r="A349" s="100"/>
      <c r="B349" s="57" t="s">
        <v>1809</v>
      </c>
      <c r="C349" s="62" t="s">
        <v>490</v>
      </c>
      <c r="D349" s="53"/>
      <c r="E349" s="62"/>
      <c r="F349" s="55"/>
      <c r="G349" s="42"/>
      <c r="H349" s="56"/>
      <c r="I349" s="225"/>
      <c r="J349" s="224"/>
    </row>
    <row r="350" spans="1:10" x14ac:dyDescent="0.2">
      <c r="A350" s="100"/>
      <c r="B350" s="57"/>
      <c r="C350" s="62"/>
      <c r="D350" s="53"/>
      <c r="E350" s="62"/>
      <c r="F350" s="55"/>
      <c r="G350" s="42"/>
      <c r="H350" s="56"/>
      <c r="I350" s="225"/>
      <c r="J350" s="224"/>
    </row>
    <row r="351" spans="1:10" x14ac:dyDescent="0.2">
      <c r="A351" s="100"/>
      <c r="B351" s="57"/>
      <c r="C351" s="62"/>
      <c r="D351" s="53"/>
      <c r="E351" s="62"/>
      <c r="F351" s="55"/>
      <c r="G351" s="42"/>
      <c r="H351" s="56"/>
      <c r="I351" s="225"/>
      <c r="J351" s="224"/>
    </row>
    <row r="352" spans="1:10" x14ac:dyDescent="0.2">
      <c r="A352" s="100" t="s">
        <v>1810</v>
      </c>
      <c r="B352" s="57" t="s">
        <v>1811</v>
      </c>
      <c r="C352" s="62" t="s">
        <v>2219</v>
      </c>
      <c r="D352" s="294" t="s">
        <v>3130</v>
      </c>
      <c r="E352" s="266">
        <f>VLOOKUP(D352,ФОТ!$B$3:$C$105,2,FALSE)</f>
        <v>127.08</v>
      </c>
      <c r="F352" s="55">
        <v>3.6</v>
      </c>
      <c r="G352" s="262">
        <f>ROUND(E352*F352,2)</f>
        <v>457.49</v>
      </c>
      <c r="H352" s="133">
        <f>ROUND(G352*ФОТ!$D$3,2)</f>
        <v>1218.75</v>
      </c>
      <c r="I352" s="190">
        <f>ROUND(H352*ФОТ!$E$3,1)</f>
        <v>1767.2</v>
      </c>
      <c r="J352" s="195"/>
    </row>
    <row r="353" spans="1:10" x14ac:dyDescent="0.2">
      <c r="A353" s="100"/>
      <c r="B353" s="57" t="s">
        <v>1812</v>
      </c>
      <c r="C353" s="62"/>
      <c r="D353" s="53"/>
      <c r="E353" s="39"/>
      <c r="F353" s="55"/>
      <c r="G353" s="42"/>
      <c r="H353" s="56"/>
      <c r="I353" s="225"/>
      <c r="J353" s="224"/>
    </row>
    <row r="354" spans="1:10" x14ac:dyDescent="0.2">
      <c r="A354" s="100"/>
      <c r="B354" s="57"/>
      <c r="C354" s="62"/>
      <c r="D354" s="53"/>
      <c r="E354" s="39"/>
      <c r="F354" s="55"/>
      <c r="G354" s="39"/>
      <c r="H354" s="55"/>
      <c r="I354" s="202"/>
      <c r="J354" s="224"/>
    </row>
    <row r="355" spans="1:10" x14ac:dyDescent="0.2">
      <c r="A355" s="100" t="s">
        <v>1813</v>
      </c>
      <c r="B355" s="57" t="s">
        <v>1814</v>
      </c>
      <c r="C355" s="62" t="s">
        <v>1815</v>
      </c>
      <c r="D355" s="294" t="s">
        <v>2532</v>
      </c>
      <c r="E355" s="266">
        <f>VLOOKUP(D355,ФОТ!$B$3:$C$105,2,FALSE)</f>
        <v>115.21</v>
      </c>
      <c r="F355" s="39">
        <v>1.8</v>
      </c>
      <c r="G355" s="262">
        <f>ROUND(E355*F355,2)</f>
        <v>207.38</v>
      </c>
      <c r="H355" s="133">
        <f>ROUND(G355*ФОТ!$D$3,2)</f>
        <v>552.46</v>
      </c>
      <c r="I355" s="190">
        <f>ROUND(H355*ФОТ!$E$3,1)</f>
        <v>801.1</v>
      </c>
      <c r="J355" s="195"/>
    </row>
    <row r="356" spans="1:10" x14ac:dyDescent="0.2">
      <c r="A356" s="100"/>
      <c r="B356" s="57"/>
      <c r="C356" s="62"/>
      <c r="D356" s="294" t="s">
        <v>3130</v>
      </c>
      <c r="E356" s="266">
        <f>VLOOKUP(D356,ФОТ!$B$3:$C$105,2,FALSE)</f>
        <v>127.08</v>
      </c>
      <c r="F356" s="39">
        <v>1.8</v>
      </c>
      <c r="G356" s="262">
        <f>ROUND(E356*F356,2)</f>
        <v>228.74</v>
      </c>
      <c r="H356" s="133">
        <f>ROUND(G356*ФОТ!$D$3,2)</f>
        <v>609.36</v>
      </c>
      <c r="I356" s="190">
        <f>ROUND(H356*ФОТ!$E$3,1)</f>
        <v>883.6</v>
      </c>
      <c r="J356" s="195"/>
    </row>
    <row r="357" spans="1:10" ht="15" x14ac:dyDescent="0.25">
      <c r="A357" s="100"/>
      <c r="B357" s="57"/>
      <c r="C357" s="62"/>
      <c r="D357" s="53"/>
      <c r="E357" s="266"/>
      <c r="F357" s="55"/>
      <c r="G357" s="262"/>
      <c r="H357" s="133"/>
      <c r="I357" s="242">
        <f>I355+I356</f>
        <v>1684.7</v>
      </c>
      <c r="J357" s="194"/>
    </row>
    <row r="358" spans="1:10" x14ac:dyDescent="0.2">
      <c r="A358" s="100"/>
      <c r="B358" s="57"/>
      <c r="C358" s="62"/>
      <c r="D358" s="53"/>
      <c r="E358" s="39"/>
      <c r="F358" s="55"/>
      <c r="G358" s="39"/>
      <c r="H358" s="55"/>
      <c r="I358" s="202"/>
      <c r="J358" s="224"/>
    </row>
    <row r="359" spans="1:10" x14ac:dyDescent="0.2">
      <c r="A359" s="100" t="s">
        <v>1816</v>
      </c>
      <c r="B359" s="57" t="s">
        <v>1817</v>
      </c>
      <c r="C359" s="62" t="s">
        <v>277</v>
      </c>
      <c r="D359" s="294" t="s">
        <v>2532</v>
      </c>
      <c r="E359" s="266">
        <f>VLOOKUP(D359,ФОТ!$B$3:$C$105,2,FALSE)</f>
        <v>115.21</v>
      </c>
      <c r="F359" s="55">
        <v>1.1000000000000001</v>
      </c>
      <c r="G359" s="262">
        <f>ROUND(E359*F359,2)</f>
        <v>126.73</v>
      </c>
      <c r="H359" s="133">
        <f>ROUND(G359*ФОТ!$D$3,2)</f>
        <v>337.61</v>
      </c>
      <c r="I359" s="190">
        <f>ROUND(H359*ФОТ!$E$3,1)</f>
        <v>489.5</v>
      </c>
      <c r="J359" s="190">
        <f>ROUND(H359*ФОТ!$F$3,1)</f>
        <v>438.9</v>
      </c>
    </row>
    <row r="360" spans="1:10" x14ac:dyDescent="0.2">
      <c r="A360" s="100"/>
      <c r="B360" s="57" t="s">
        <v>1818</v>
      </c>
      <c r="C360" s="62"/>
      <c r="D360" s="53"/>
      <c r="E360" s="39"/>
      <c r="F360" s="39"/>
      <c r="G360" s="42"/>
      <c r="H360" s="56"/>
      <c r="I360" s="225"/>
      <c r="J360" s="224"/>
    </row>
    <row r="361" spans="1:10" x14ac:dyDescent="0.2">
      <c r="A361" s="100"/>
      <c r="B361" s="57"/>
      <c r="C361" s="62"/>
      <c r="D361" s="53"/>
      <c r="E361" s="39"/>
      <c r="F361" s="55"/>
      <c r="G361" s="42"/>
      <c r="H361" s="56"/>
      <c r="I361" s="225"/>
      <c r="J361" s="224"/>
    </row>
    <row r="362" spans="1:10" x14ac:dyDescent="0.2">
      <c r="A362" s="100" t="s">
        <v>1819</v>
      </c>
      <c r="B362" s="57" t="s">
        <v>1820</v>
      </c>
      <c r="C362" s="62" t="s">
        <v>564</v>
      </c>
      <c r="D362" s="294" t="s">
        <v>2532</v>
      </c>
      <c r="E362" s="266">
        <f>VLOOKUP(D362,ФОТ!$B$3:$C$105,2,FALSE)</f>
        <v>115.21</v>
      </c>
      <c r="F362" s="55">
        <v>1.6</v>
      </c>
      <c r="G362" s="262">
        <f>ROUND(E362*F362,2)</f>
        <v>184.34</v>
      </c>
      <c r="H362" s="133">
        <f>ROUND(G362*ФОТ!$D$3,2)</f>
        <v>491.08</v>
      </c>
      <c r="I362" s="190">
        <f>ROUND(H362*ФОТ!$E$3,1)</f>
        <v>712.1</v>
      </c>
      <c r="J362" s="195"/>
    </row>
    <row r="363" spans="1:10" x14ac:dyDescent="0.2">
      <c r="A363" s="100"/>
      <c r="B363" s="57"/>
      <c r="C363" s="62"/>
      <c r="D363" s="53"/>
      <c r="E363" s="39"/>
      <c r="F363" s="55"/>
      <c r="G363" s="42"/>
      <c r="H363" s="56"/>
      <c r="I363" s="225"/>
      <c r="J363" s="224"/>
    </row>
    <row r="364" spans="1:10" x14ac:dyDescent="0.2">
      <c r="A364" s="100" t="s">
        <v>1821</v>
      </c>
      <c r="B364" s="57" t="s">
        <v>1822</v>
      </c>
      <c r="C364" s="62" t="s">
        <v>2651</v>
      </c>
      <c r="D364" s="294" t="s">
        <v>2532</v>
      </c>
      <c r="E364" s="266">
        <f>VLOOKUP(D364,ФОТ!$B$3:$C$105,2,FALSE)</f>
        <v>115.21</v>
      </c>
      <c r="F364" s="55">
        <v>3.2</v>
      </c>
      <c r="G364" s="262">
        <f>ROUND(E364*F364,2)</f>
        <v>368.67</v>
      </c>
      <c r="H364" s="133">
        <f>ROUND(G364*ФОТ!$D$3,2)</f>
        <v>982.14</v>
      </c>
      <c r="I364" s="190">
        <f>ROUND(H364*ФОТ!$E$3,1)</f>
        <v>1424.1</v>
      </c>
      <c r="J364" s="195"/>
    </row>
    <row r="365" spans="1:10" x14ac:dyDescent="0.2">
      <c r="A365" s="100"/>
      <c r="B365" s="57" t="s">
        <v>1823</v>
      </c>
      <c r="C365" s="62"/>
      <c r="D365" s="53"/>
      <c r="E365" s="39"/>
      <c r="F365" s="39"/>
      <c r="G365" s="42"/>
      <c r="H365" s="56"/>
      <c r="I365" s="225"/>
      <c r="J365" s="224"/>
    </row>
    <row r="366" spans="1:10" x14ac:dyDescent="0.2">
      <c r="A366" s="100"/>
      <c r="B366" s="57"/>
      <c r="C366" s="62"/>
      <c r="D366" s="53"/>
      <c r="E366" s="39"/>
      <c r="F366" s="55"/>
      <c r="G366" s="39"/>
      <c r="H366" s="55"/>
      <c r="I366" s="202"/>
      <c r="J366" s="224"/>
    </row>
    <row r="367" spans="1:10" x14ac:dyDescent="0.2">
      <c r="A367" s="100" t="s">
        <v>1824</v>
      </c>
      <c r="B367" s="57" t="s">
        <v>1825</v>
      </c>
      <c r="C367" s="62" t="s">
        <v>1826</v>
      </c>
      <c r="D367" s="294" t="s">
        <v>2532</v>
      </c>
      <c r="E367" s="266">
        <f>VLOOKUP(D367,ФОТ!$B$3:$C$105,2,FALSE)</f>
        <v>115.21</v>
      </c>
      <c r="F367" s="55">
        <v>5.62</v>
      </c>
      <c r="G367" s="262">
        <f>ROUND(E367*F367,2)</f>
        <v>647.48</v>
      </c>
      <c r="H367" s="133">
        <f>ROUND(G367*ФОТ!$D$3,2)</f>
        <v>1724.89</v>
      </c>
      <c r="I367" s="190">
        <f>ROUND(H367*ФОТ!$E$3,1)</f>
        <v>2501.1</v>
      </c>
      <c r="J367" s="195"/>
    </row>
    <row r="368" spans="1:10" x14ac:dyDescent="0.2">
      <c r="A368" s="100"/>
      <c r="B368" s="57" t="s">
        <v>1827</v>
      </c>
      <c r="C368" s="62" t="s">
        <v>1828</v>
      </c>
      <c r="D368" s="53"/>
      <c r="E368" s="39"/>
      <c r="F368" s="55"/>
      <c r="G368" s="39"/>
      <c r="H368" s="55"/>
      <c r="I368" s="202"/>
      <c r="J368" s="224"/>
    </row>
    <row r="369" spans="1:10" x14ac:dyDescent="0.2">
      <c r="A369" s="100"/>
      <c r="B369" s="57"/>
      <c r="C369" s="62"/>
      <c r="D369" s="53"/>
      <c r="E369" s="39"/>
      <c r="F369" s="55"/>
      <c r="G369" s="39"/>
      <c r="H369" s="55"/>
      <c r="I369" s="202"/>
      <c r="J369" s="224"/>
    </row>
    <row r="370" spans="1:10" x14ac:dyDescent="0.2">
      <c r="A370" s="100" t="s">
        <v>1829</v>
      </c>
      <c r="B370" s="57" t="s">
        <v>1830</v>
      </c>
      <c r="C370" s="62" t="s">
        <v>2219</v>
      </c>
      <c r="D370" s="294" t="s">
        <v>2532</v>
      </c>
      <c r="E370" s="266">
        <f>VLOOKUP(D370,ФОТ!$B$3:$C$105,2,FALSE)</f>
        <v>115.21</v>
      </c>
      <c r="F370" s="55">
        <v>5.04</v>
      </c>
      <c r="G370" s="262">
        <f>ROUND(E370*F370,2)</f>
        <v>580.66</v>
      </c>
      <c r="H370" s="133">
        <f>ROUND(G370*ФОТ!$D$3,2)</f>
        <v>1546.88</v>
      </c>
      <c r="I370" s="190">
        <f>ROUND(H370*ФОТ!$E$3,1)</f>
        <v>2243</v>
      </c>
      <c r="J370" s="195"/>
    </row>
    <row r="371" spans="1:10" x14ac:dyDescent="0.2">
      <c r="A371" s="100"/>
      <c r="B371" s="57"/>
      <c r="C371" s="62"/>
      <c r="D371" s="53"/>
      <c r="E371" s="39"/>
      <c r="F371" s="55"/>
      <c r="G371" s="39"/>
      <c r="H371" s="55"/>
      <c r="I371" s="202"/>
      <c r="J371" s="224"/>
    </row>
    <row r="372" spans="1:10" x14ac:dyDescent="0.2">
      <c r="A372" s="100" t="s">
        <v>1831</v>
      </c>
      <c r="B372" s="57" t="s">
        <v>1832</v>
      </c>
      <c r="C372" s="62" t="s">
        <v>3129</v>
      </c>
      <c r="D372" s="294" t="s">
        <v>3130</v>
      </c>
      <c r="E372" s="266">
        <f>VLOOKUP(D372,ФОТ!$B$3:$C$105,2,FALSE)</f>
        <v>127.08</v>
      </c>
      <c r="F372" s="55">
        <v>1.37</v>
      </c>
      <c r="G372" s="262">
        <f>ROUND(E372*F372,2)</f>
        <v>174.1</v>
      </c>
      <c r="H372" s="133">
        <f>ROUND(G372*ФОТ!$D$3,2)</f>
        <v>463.8</v>
      </c>
      <c r="I372" s="190">
        <f>ROUND(H372*ФОТ!$E$3,1)</f>
        <v>672.5</v>
      </c>
      <c r="J372" s="195"/>
    </row>
    <row r="373" spans="1:10" x14ac:dyDescent="0.2">
      <c r="A373" s="100"/>
      <c r="B373" s="57" t="s">
        <v>1833</v>
      </c>
      <c r="C373" s="62"/>
      <c r="D373" s="294" t="s">
        <v>3131</v>
      </c>
      <c r="E373" s="266">
        <f>VLOOKUP(D373,ФОТ!$B$3:$C$105,2,FALSE)</f>
        <v>134.82</v>
      </c>
      <c r="F373" s="55">
        <v>1.37</v>
      </c>
      <c r="G373" s="262">
        <f>ROUND(E373*F373,2)</f>
        <v>184.7</v>
      </c>
      <c r="H373" s="133">
        <f>ROUND(G373*ФОТ!$D$3,2)</f>
        <v>492.04</v>
      </c>
      <c r="I373" s="190">
        <f>ROUND(H373*ФОТ!$E$3,1)</f>
        <v>713.5</v>
      </c>
      <c r="J373" s="195"/>
    </row>
    <row r="374" spans="1:10" ht="15" x14ac:dyDescent="0.25">
      <c r="A374" s="100"/>
      <c r="B374" s="57"/>
      <c r="C374" s="62"/>
      <c r="D374" s="53"/>
      <c r="E374" s="266"/>
      <c r="F374" s="55"/>
      <c r="G374" s="262"/>
      <c r="H374" s="133"/>
      <c r="I374" s="242">
        <f>I372+I373</f>
        <v>1386</v>
      </c>
      <c r="J374" s="194"/>
    </row>
    <row r="375" spans="1:10" x14ac:dyDescent="0.2">
      <c r="A375" s="100"/>
      <c r="B375" s="57" t="s">
        <v>1834</v>
      </c>
      <c r="C375" s="62"/>
      <c r="D375" s="53"/>
      <c r="E375" s="39"/>
      <c r="F375" s="55"/>
      <c r="G375" s="39"/>
      <c r="H375" s="55"/>
      <c r="I375" s="202"/>
      <c r="J375" s="224"/>
    </row>
    <row r="376" spans="1:10" x14ac:dyDescent="0.2">
      <c r="A376" s="100"/>
      <c r="B376" s="57" t="s">
        <v>1835</v>
      </c>
      <c r="C376" s="62"/>
      <c r="D376" s="53"/>
      <c r="E376" s="39"/>
      <c r="F376" s="55"/>
      <c r="G376" s="39"/>
      <c r="H376" s="55"/>
      <c r="I376" s="202"/>
      <c r="J376" s="224"/>
    </row>
    <row r="377" spans="1:10" x14ac:dyDescent="0.2">
      <c r="A377" s="100"/>
      <c r="B377" s="57" t="s">
        <v>1836</v>
      </c>
      <c r="C377" s="62"/>
      <c r="D377" s="53"/>
      <c r="E377" s="39"/>
      <c r="F377" s="55"/>
      <c r="G377" s="39"/>
      <c r="H377" s="55"/>
      <c r="I377" s="202"/>
      <c r="J377" s="224"/>
    </row>
    <row r="378" spans="1:10" x14ac:dyDescent="0.2">
      <c r="A378" s="100"/>
      <c r="B378" s="57"/>
      <c r="C378" s="62"/>
      <c r="D378" s="53"/>
      <c r="E378" s="39"/>
      <c r="F378" s="55"/>
      <c r="G378" s="39"/>
      <c r="H378" s="55"/>
      <c r="I378" s="202"/>
      <c r="J378" s="224"/>
    </row>
    <row r="379" spans="1:10" x14ac:dyDescent="0.2">
      <c r="A379" s="100" t="s">
        <v>1837</v>
      </c>
      <c r="B379" s="57" t="s">
        <v>1832</v>
      </c>
      <c r="C379" s="62" t="s">
        <v>2219</v>
      </c>
      <c r="D379" s="294" t="s">
        <v>2532</v>
      </c>
      <c r="E379" s="266">
        <f>VLOOKUP(D379,ФОТ!$B$3:$C$105,2,FALSE)</f>
        <v>115.21</v>
      </c>
      <c r="F379" s="55">
        <v>1.37</v>
      </c>
      <c r="G379" s="262">
        <f>ROUND(E379*F379,2)</f>
        <v>157.84</v>
      </c>
      <c r="H379" s="133">
        <f>ROUND(G379*ФОТ!$D$3,2)</f>
        <v>420.49</v>
      </c>
      <c r="I379" s="190">
        <f>ROUND(H379*ФОТ!$E$3,1)</f>
        <v>609.70000000000005</v>
      </c>
      <c r="J379" s="195"/>
    </row>
    <row r="380" spans="1:10" x14ac:dyDescent="0.2">
      <c r="A380" s="100"/>
      <c r="B380" s="57" t="s">
        <v>1838</v>
      </c>
      <c r="C380" s="62"/>
      <c r="D380" s="294" t="s">
        <v>3130</v>
      </c>
      <c r="E380" s="266">
        <f>VLOOKUP(D380,ФОТ!$B$3:$C$105,2,FALSE)</f>
        <v>127.08</v>
      </c>
      <c r="F380" s="55">
        <v>1.37</v>
      </c>
      <c r="G380" s="262">
        <f>ROUND(E380*F380,2)</f>
        <v>174.1</v>
      </c>
      <c r="H380" s="133">
        <f>ROUND(G380*ФОТ!$D$3,2)</f>
        <v>463.8</v>
      </c>
      <c r="I380" s="190">
        <f>ROUND(H380*ФОТ!$E$3,1)</f>
        <v>672.5</v>
      </c>
      <c r="J380" s="195"/>
    </row>
    <row r="381" spans="1:10" ht="15" x14ac:dyDescent="0.25">
      <c r="A381" s="100"/>
      <c r="B381" s="57"/>
      <c r="C381" s="62"/>
      <c r="D381" s="53"/>
      <c r="E381" s="266"/>
      <c r="F381" s="55"/>
      <c r="G381" s="262"/>
      <c r="H381" s="133"/>
      <c r="I381" s="242">
        <f>I379+I380</f>
        <v>1282.2</v>
      </c>
      <c r="J381" s="195"/>
    </row>
    <row r="382" spans="1:10" x14ac:dyDescent="0.2">
      <c r="A382" s="100"/>
      <c r="B382" s="57"/>
      <c r="C382" s="62"/>
      <c r="D382" s="53"/>
      <c r="E382" s="39"/>
      <c r="F382" s="55"/>
      <c r="G382" s="39"/>
      <c r="H382" s="55"/>
      <c r="I382" s="202"/>
      <c r="J382" s="195"/>
    </row>
    <row r="383" spans="1:10" x14ac:dyDescent="0.2">
      <c r="A383" s="100" t="s">
        <v>1839</v>
      </c>
      <c r="B383" s="57" t="s">
        <v>1840</v>
      </c>
      <c r="C383" s="62" t="s">
        <v>2219</v>
      </c>
      <c r="D383" s="294" t="s">
        <v>2532</v>
      </c>
      <c r="E383" s="266">
        <f>VLOOKUP(D383,ФОТ!$B$3:$C$105,2,FALSE)</f>
        <v>115.21</v>
      </c>
      <c r="F383" s="39">
        <v>2.74</v>
      </c>
      <c r="G383" s="262">
        <f>ROUND(E383*F383,2)</f>
        <v>315.68</v>
      </c>
      <c r="H383" s="133">
        <f>ROUND(G383*ФОТ!$D$3,2)</f>
        <v>840.97</v>
      </c>
      <c r="I383" s="190">
        <f>ROUND(H383*ФОТ!$E$3,1)</f>
        <v>1219.4000000000001</v>
      </c>
      <c r="J383" s="195"/>
    </row>
    <row r="384" spans="1:10" x14ac:dyDescent="0.2">
      <c r="A384" s="100"/>
      <c r="B384" s="57"/>
      <c r="C384" s="62"/>
      <c r="D384" s="53"/>
      <c r="E384" s="39"/>
      <c r="F384" s="55"/>
      <c r="G384" s="42"/>
      <c r="H384" s="56"/>
      <c r="I384" s="225"/>
      <c r="J384" s="224"/>
    </row>
    <row r="385" spans="1:10" x14ac:dyDescent="0.2">
      <c r="A385" s="100" t="s">
        <v>1841</v>
      </c>
      <c r="B385" s="57" t="s">
        <v>1842</v>
      </c>
      <c r="C385" s="62" t="s">
        <v>3514</v>
      </c>
      <c r="D385" s="294" t="s">
        <v>3130</v>
      </c>
      <c r="E385" s="266">
        <f>VLOOKUP(D385,ФОТ!$B$3:$C$105,2,FALSE)</f>
        <v>127.08</v>
      </c>
      <c r="F385" s="55">
        <v>1.65</v>
      </c>
      <c r="G385" s="262">
        <f>ROUND(E385*F385,2)</f>
        <v>209.68</v>
      </c>
      <c r="H385" s="133">
        <f>ROUND(G385*ФОТ!$D$3,2)</f>
        <v>558.59</v>
      </c>
      <c r="I385" s="190">
        <f>ROUND(H385*ФОТ!$E$3,1)</f>
        <v>810</v>
      </c>
      <c r="J385" s="195"/>
    </row>
    <row r="386" spans="1:10" x14ac:dyDescent="0.2">
      <c r="A386" s="100"/>
      <c r="B386" s="57" t="s">
        <v>1843</v>
      </c>
      <c r="C386" s="62"/>
      <c r="D386" s="294" t="s">
        <v>3131</v>
      </c>
      <c r="E386" s="266">
        <f>VLOOKUP(D386,ФОТ!$B$3:$C$105,2,FALSE)</f>
        <v>134.82</v>
      </c>
      <c r="F386" s="55">
        <v>1.65</v>
      </c>
      <c r="G386" s="262">
        <f>ROUND(E386*F386,2)</f>
        <v>222.45</v>
      </c>
      <c r="H386" s="133">
        <f>ROUND(G386*ФОТ!$D$3,2)</f>
        <v>592.61</v>
      </c>
      <c r="I386" s="190">
        <f>ROUND(H386*ФОТ!$E$3,1)</f>
        <v>859.3</v>
      </c>
      <c r="J386" s="195"/>
    </row>
    <row r="387" spans="1:10" ht="15" x14ac:dyDescent="0.25">
      <c r="A387" s="100"/>
      <c r="B387" s="57"/>
      <c r="C387" s="62"/>
      <c r="D387" s="53"/>
      <c r="E387" s="266"/>
      <c r="F387" s="55"/>
      <c r="G387" s="262"/>
      <c r="H387" s="133"/>
      <c r="I387" s="242">
        <f>I385+I386</f>
        <v>1669.3</v>
      </c>
      <c r="J387" s="194"/>
    </row>
    <row r="388" spans="1:10" x14ac:dyDescent="0.2">
      <c r="A388" s="100"/>
      <c r="B388" s="57"/>
      <c r="C388" s="62"/>
      <c r="D388" s="53"/>
      <c r="E388" s="39"/>
      <c r="F388" s="55"/>
      <c r="G388" s="39"/>
      <c r="H388" s="55"/>
      <c r="I388" s="202"/>
      <c r="J388" s="224"/>
    </row>
    <row r="389" spans="1:10" ht="22.5" customHeight="1" x14ac:dyDescent="0.2">
      <c r="A389" s="100" t="s">
        <v>2428</v>
      </c>
      <c r="B389" s="57" t="s">
        <v>2429</v>
      </c>
      <c r="C389" s="62" t="s">
        <v>3514</v>
      </c>
      <c r="D389" s="294" t="s">
        <v>2532</v>
      </c>
      <c r="E389" s="266">
        <f>VLOOKUP(D389,ФОТ!$B$3:$C$105,2,FALSE)</f>
        <v>115.21</v>
      </c>
      <c r="F389" s="55">
        <v>1.65</v>
      </c>
      <c r="G389" s="262">
        <f>ROUND(E389*F389,2)</f>
        <v>190.1</v>
      </c>
      <c r="H389" s="133">
        <f>ROUND(G389*ФОТ!$D$3,2)</f>
        <v>506.43</v>
      </c>
      <c r="I389" s="190">
        <f>ROUND(H389*ФОТ!$E$3,1)</f>
        <v>734.3</v>
      </c>
      <c r="J389" s="195"/>
    </row>
    <row r="390" spans="1:10" x14ac:dyDescent="0.2">
      <c r="A390" s="100"/>
      <c r="B390" s="57" t="s">
        <v>2430</v>
      </c>
      <c r="C390" s="62"/>
      <c r="D390" s="294" t="s">
        <v>3130</v>
      </c>
      <c r="E390" s="266">
        <f>VLOOKUP(D390,ФОТ!$B$3:$C$105,2,FALSE)</f>
        <v>127.08</v>
      </c>
      <c r="F390" s="55">
        <v>1.65</v>
      </c>
      <c r="G390" s="262">
        <f>ROUND(E390*F390,2)</f>
        <v>209.68</v>
      </c>
      <c r="H390" s="133">
        <f>ROUND(G390*ФОТ!$D$3,2)</f>
        <v>558.59</v>
      </c>
      <c r="I390" s="190">
        <f>ROUND(H390*ФОТ!$E$3,1)</f>
        <v>810</v>
      </c>
      <c r="J390" s="195"/>
    </row>
    <row r="391" spans="1:10" ht="16.899999999999999" customHeight="1" x14ac:dyDescent="0.25">
      <c r="A391" s="100"/>
      <c r="B391" s="57"/>
      <c r="C391" s="62"/>
      <c r="D391" s="53"/>
      <c r="E391" s="39"/>
      <c r="F391" s="55"/>
      <c r="G391" s="39"/>
      <c r="H391" s="55"/>
      <c r="I391" s="242">
        <f>I389+I390</f>
        <v>1544.3</v>
      </c>
      <c r="J391" s="224"/>
    </row>
    <row r="392" spans="1:10" x14ac:dyDescent="0.2">
      <c r="A392" s="100" t="s">
        <v>2431</v>
      </c>
      <c r="B392" s="57" t="s">
        <v>1321</v>
      </c>
      <c r="C392" s="62" t="s">
        <v>2219</v>
      </c>
      <c r="D392" s="294" t="s">
        <v>2532</v>
      </c>
      <c r="E392" s="266">
        <f>VLOOKUP(D392,ФОТ!$B$3:$C$105,2,FALSE)</f>
        <v>115.21</v>
      </c>
      <c r="F392" s="55">
        <v>3.3</v>
      </c>
      <c r="G392" s="262">
        <f>ROUND(E392*F392,2)</f>
        <v>380.19</v>
      </c>
      <c r="H392" s="133">
        <f>ROUND(G392*ФОТ!$D$3,2)</f>
        <v>1012.83</v>
      </c>
      <c r="I392" s="190">
        <f>ROUND(H392*ФОТ!$E$3,1)</f>
        <v>1468.6</v>
      </c>
      <c r="J392" s="190">
        <f>ROUND(H392*ФОТ!$F$3,1)</f>
        <v>1316.7</v>
      </c>
    </row>
    <row r="393" spans="1:10" x14ac:dyDescent="0.2">
      <c r="A393" s="100"/>
      <c r="B393" s="57"/>
      <c r="C393" s="62"/>
      <c r="D393" s="53"/>
      <c r="E393" s="39"/>
      <c r="F393" s="55"/>
      <c r="G393" s="42"/>
      <c r="H393" s="56"/>
      <c r="I393" s="225"/>
      <c r="J393" s="224"/>
    </row>
    <row r="394" spans="1:10" x14ac:dyDescent="0.2">
      <c r="A394" s="100" t="s">
        <v>1322</v>
      </c>
      <c r="B394" s="57" t="s">
        <v>1323</v>
      </c>
      <c r="C394" s="62" t="s">
        <v>864</v>
      </c>
      <c r="D394" s="294" t="s">
        <v>2532</v>
      </c>
      <c r="E394" s="266">
        <f>VLOOKUP(D394,ФОТ!$B$3:$C$105,2,FALSE)</f>
        <v>115.21</v>
      </c>
      <c r="F394" s="39">
        <v>2.74</v>
      </c>
      <c r="G394" s="262">
        <f>ROUND(E394*F394,2)</f>
        <v>315.68</v>
      </c>
      <c r="H394" s="133">
        <f>ROUND(G394*ФОТ!$D$3,2)</f>
        <v>840.97</v>
      </c>
      <c r="I394" s="190">
        <f>ROUND(H394*ФОТ!$E$3,1)</f>
        <v>1219.4000000000001</v>
      </c>
      <c r="J394" s="195"/>
    </row>
    <row r="395" spans="1:10" ht="9.75" customHeight="1" x14ac:dyDescent="0.2">
      <c r="A395" s="100"/>
      <c r="B395" s="57"/>
      <c r="C395" s="62"/>
      <c r="D395" s="53"/>
      <c r="E395" s="39"/>
      <c r="F395" s="39"/>
      <c r="G395" s="42"/>
      <c r="H395" s="56"/>
      <c r="I395" s="225"/>
      <c r="J395" s="224"/>
    </row>
    <row r="396" spans="1:10" x14ac:dyDescent="0.2">
      <c r="A396" s="100" t="s">
        <v>1324</v>
      </c>
      <c r="B396" s="57" t="s">
        <v>1325</v>
      </c>
      <c r="C396" s="62"/>
      <c r="D396" s="53"/>
      <c r="E396" s="39"/>
      <c r="F396" s="55"/>
      <c r="G396" s="39"/>
      <c r="H396" s="55"/>
      <c r="I396" s="202"/>
      <c r="J396" s="202"/>
    </row>
    <row r="397" spans="1:10" x14ac:dyDescent="0.2">
      <c r="A397" s="100"/>
      <c r="B397" s="57" t="s">
        <v>658</v>
      </c>
      <c r="C397" s="62"/>
      <c r="D397" s="53"/>
      <c r="E397" s="39"/>
      <c r="F397" s="39"/>
      <c r="G397" s="39"/>
      <c r="H397" s="55"/>
      <c r="I397" s="202"/>
      <c r="J397" s="224"/>
    </row>
    <row r="398" spans="1:10" x14ac:dyDescent="0.2">
      <c r="A398" s="100"/>
      <c r="B398" s="57" t="s">
        <v>659</v>
      </c>
      <c r="C398" s="62" t="s">
        <v>3514</v>
      </c>
      <c r="D398" s="294" t="s">
        <v>3130</v>
      </c>
      <c r="E398" s="266">
        <f>VLOOKUP(D398,ФОТ!$B$3:$C$105,2,FALSE)</f>
        <v>127.08</v>
      </c>
      <c r="F398" s="39">
        <v>5.9</v>
      </c>
      <c r="G398" s="262">
        <f>ROUND(E398*F398,2)</f>
        <v>749.77</v>
      </c>
      <c r="H398" s="133">
        <f>ROUND(G398*ФОТ!$D$3,2)</f>
        <v>1997.39</v>
      </c>
      <c r="I398" s="190">
        <f>ROUND(H398*ФОТ!$E$3,1)</f>
        <v>2896.2</v>
      </c>
      <c r="J398" s="195"/>
    </row>
    <row r="399" spans="1:10" x14ac:dyDescent="0.2">
      <c r="A399" s="100"/>
      <c r="B399" s="57"/>
      <c r="C399" s="62"/>
      <c r="D399" s="294" t="s">
        <v>3131</v>
      </c>
      <c r="E399" s="266">
        <f>VLOOKUP(D399,ФОТ!$B$3:$C$105,2,FALSE)</f>
        <v>134.82</v>
      </c>
      <c r="F399" s="39">
        <v>5.9</v>
      </c>
      <c r="G399" s="262">
        <f>ROUND(E399*F399,2)</f>
        <v>795.44</v>
      </c>
      <c r="H399" s="133">
        <f>ROUND(G399*ФОТ!$D$3,2)</f>
        <v>2119.0500000000002</v>
      </c>
      <c r="I399" s="190">
        <f>ROUND(H399*ФОТ!$E$3,1)</f>
        <v>3072.6</v>
      </c>
      <c r="J399" s="195"/>
    </row>
    <row r="400" spans="1:10" ht="15" x14ac:dyDescent="0.25">
      <c r="A400" s="100"/>
      <c r="B400" s="57"/>
      <c r="C400" s="62"/>
      <c r="D400" s="53"/>
      <c r="E400" s="266"/>
      <c r="F400" s="39"/>
      <c r="G400" s="262"/>
      <c r="H400" s="133"/>
      <c r="I400" s="242">
        <f>I398+I399</f>
        <v>5968.8</v>
      </c>
      <c r="J400" s="194"/>
    </row>
    <row r="401" spans="1:10" x14ac:dyDescent="0.2">
      <c r="A401" s="100"/>
      <c r="B401" s="57"/>
      <c r="C401" s="62"/>
      <c r="D401" s="53"/>
      <c r="E401" s="39"/>
      <c r="F401" s="39"/>
      <c r="G401" s="39"/>
      <c r="H401" s="55"/>
      <c r="I401" s="202"/>
      <c r="J401" s="224"/>
    </row>
    <row r="402" spans="1:10" x14ac:dyDescent="0.2">
      <c r="A402" s="100"/>
      <c r="B402" s="57" t="s">
        <v>660</v>
      </c>
      <c r="C402" s="62" t="s">
        <v>2219</v>
      </c>
      <c r="D402" s="294" t="s">
        <v>3130</v>
      </c>
      <c r="E402" s="266">
        <f>VLOOKUP(D402,ФОТ!$B$3:$C$105,2,FALSE)</f>
        <v>127.08</v>
      </c>
      <c r="F402" s="39">
        <v>9</v>
      </c>
      <c r="G402" s="262">
        <f>ROUND(E402*F402,2)</f>
        <v>1143.72</v>
      </c>
      <c r="H402" s="133">
        <f>ROUND(G402*ФОТ!$D$3,2)</f>
        <v>3046.87</v>
      </c>
      <c r="I402" s="190">
        <f>ROUND(H402*ФОТ!$E$3,1)</f>
        <v>4418</v>
      </c>
      <c r="J402" s="195"/>
    </row>
    <row r="403" spans="1:10" x14ac:dyDescent="0.2">
      <c r="A403" s="100"/>
      <c r="B403" s="57"/>
      <c r="C403" s="62"/>
      <c r="D403" s="294" t="s">
        <v>3131</v>
      </c>
      <c r="E403" s="266">
        <f>VLOOKUP(D403,ФОТ!$B$3:$C$105,2,FALSE)</f>
        <v>134.82</v>
      </c>
      <c r="F403" s="39">
        <v>9</v>
      </c>
      <c r="G403" s="262">
        <f>ROUND(E403*F403,2)</f>
        <v>1213.3800000000001</v>
      </c>
      <c r="H403" s="133">
        <f>ROUND(G403*ФОТ!$D$3,2)</f>
        <v>3232.44</v>
      </c>
      <c r="I403" s="190">
        <f>ROUND(H403*ФОТ!$E$3,1)</f>
        <v>4687</v>
      </c>
      <c r="J403" s="195"/>
    </row>
    <row r="404" spans="1:10" ht="15" x14ac:dyDescent="0.25">
      <c r="A404" s="100"/>
      <c r="B404" s="57"/>
      <c r="C404" s="62"/>
      <c r="D404" s="53"/>
      <c r="E404" s="266"/>
      <c r="F404" s="39"/>
      <c r="G404" s="262"/>
      <c r="H404" s="133"/>
      <c r="I404" s="242">
        <f>I402+I403</f>
        <v>9105</v>
      </c>
      <c r="J404" s="194"/>
    </row>
    <row r="405" spans="1:10" x14ac:dyDescent="0.2">
      <c r="A405" s="100"/>
      <c r="B405" s="57"/>
      <c r="C405" s="62"/>
      <c r="D405" s="53"/>
      <c r="E405" s="39"/>
      <c r="F405" s="39"/>
      <c r="G405" s="39"/>
      <c r="H405" s="55"/>
      <c r="I405" s="202"/>
      <c r="J405" s="224"/>
    </row>
    <row r="406" spans="1:10" x14ac:dyDescent="0.2">
      <c r="A406" s="100"/>
      <c r="B406" s="57" t="s">
        <v>661</v>
      </c>
      <c r="C406" s="62" t="s">
        <v>2219</v>
      </c>
      <c r="D406" s="294" t="s">
        <v>3130</v>
      </c>
      <c r="E406" s="266">
        <f>VLOOKUP(D406,ФОТ!$B$3:$C$105,2,FALSE)</f>
        <v>127.08</v>
      </c>
      <c r="F406" s="39">
        <v>11.88</v>
      </c>
      <c r="G406" s="262">
        <f>ROUND(E406*F406,2)</f>
        <v>1509.71</v>
      </c>
      <c r="H406" s="133">
        <f>ROUND(G406*ФОТ!$D$3,2)</f>
        <v>4021.87</v>
      </c>
      <c r="I406" s="190">
        <f>ROUND(H406*ФОТ!$E$3,1)</f>
        <v>5831.7</v>
      </c>
      <c r="J406" s="195"/>
    </row>
    <row r="407" spans="1:10" x14ac:dyDescent="0.2">
      <c r="A407" s="100"/>
      <c r="B407" s="57"/>
      <c r="C407" s="62"/>
      <c r="D407" s="294" t="s">
        <v>3131</v>
      </c>
      <c r="E407" s="266">
        <f>VLOOKUP(D407,ФОТ!$B$3:$C$105,2,FALSE)</f>
        <v>134.82</v>
      </c>
      <c r="F407" s="39">
        <v>11.88</v>
      </c>
      <c r="G407" s="262">
        <f>ROUND(E407*F407,2)</f>
        <v>1601.66</v>
      </c>
      <c r="H407" s="133">
        <f>ROUND(G407*ФОТ!$D$3,2)</f>
        <v>4266.82</v>
      </c>
      <c r="I407" s="190">
        <f>ROUND(H407*ФОТ!$E$3,1)</f>
        <v>6186.9</v>
      </c>
      <c r="J407" s="195"/>
    </row>
    <row r="408" spans="1:10" ht="15" x14ac:dyDescent="0.25">
      <c r="A408" s="100"/>
      <c r="B408" s="57"/>
      <c r="C408" s="62"/>
      <c r="D408" s="53"/>
      <c r="E408" s="266"/>
      <c r="F408" s="39"/>
      <c r="G408" s="262"/>
      <c r="H408" s="133"/>
      <c r="I408" s="242">
        <f>I406+I407</f>
        <v>12018.6</v>
      </c>
      <c r="J408" s="194"/>
    </row>
    <row r="409" spans="1:10" x14ac:dyDescent="0.2">
      <c r="A409" s="100"/>
      <c r="B409" s="57"/>
      <c r="C409" s="62"/>
      <c r="D409" s="53"/>
      <c r="E409" s="39"/>
      <c r="F409" s="39"/>
      <c r="G409" s="39"/>
      <c r="H409" s="55"/>
      <c r="I409" s="202"/>
      <c r="J409" s="208"/>
    </row>
    <row r="410" spans="1:10" x14ac:dyDescent="0.2">
      <c r="A410" s="100"/>
      <c r="B410" s="57" t="s">
        <v>662</v>
      </c>
      <c r="C410" s="62" t="s">
        <v>2219</v>
      </c>
      <c r="D410" s="294" t="s">
        <v>3130</v>
      </c>
      <c r="E410" s="266">
        <f>VLOOKUP(D410,ФОТ!$B$3:$C$105,2,FALSE)</f>
        <v>127.08</v>
      </c>
      <c r="F410" s="39">
        <v>14.4</v>
      </c>
      <c r="G410" s="262">
        <f>ROUND(E410*F410,2)</f>
        <v>1829.95</v>
      </c>
      <c r="H410" s="133">
        <f>ROUND(G410*ФОТ!$D$3,2)</f>
        <v>4874.99</v>
      </c>
      <c r="I410" s="190">
        <f>ROUND(H410*ФОТ!$E$3,1)</f>
        <v>7068.7</v>
      </c>
      <c r="J410" s="195"/>
    </row>
    <row r="411" spans="1:10" x14ac:dyDescent="0.2">
      <c r="A411" s="100"/>
      <c r="B411" s="57"/>
      <c r="C411" s="62"/>
      <c r="D411" s="294" t="s">
        <v>3131</v>
      </c>
      <c r="E411" s="266">
        <f>VLOOKUP(D411,ФОТ!$B$3:$C$105,2,FALSE)</f>
        <v>134.82</v>
      </c>
      <c r="F411" s="55">
        <v>14.4</v>
      </c>
      <c r="G411" s="262">
        <f>ROUND(E411*F411,2)</f>
        <v>1941.41</v>
      </c>
      <c r="H411" s="133">
        <f>ROUND(G411*ФОТ!$D$3,2)</f>
        <v>5171.92</v>
      </c>
      <c r="I411" s="190">
        <f>ROUND(H411*ФОТ!$E$3,1)</f>
        <v>7499.3</v>
      </c>
      <c r="J411" s="195"/>
    </row>
    <row r="412" spans="1:10" ht="15" x14ac:dyDescent="0.25">
      <c r="A412" s="100"/>
      <c r="B412" s="57"/>
      <c r="C412" s="62"/>
      <c r="D412" s="53"/>
      <c r="E412" s="266"/>
      <c r="F412" s="55"/>
      <c r="G412" s="262"/>
      <c r="H412" s="133"/>
      <c r="I412" s="242">
        <f>I410+I411</f>
        <v>14568</v>
      </c>
      <c r="J412" s="195"/>
    </row>
    <row r="413" spans="1:10" x14ac:dyDescent="0.2">
      <c r="A413" s="100"/>
      <c r="B413" s="57" t="s">
        <v>663</v>
      </c>
      <c r="C413" s="62"/>
      <c r="D413" s="53"/>
      <c r="E413" s="39"/>
      <c r="F413" s="55"/>
      <c r="G413" s="39"/>
      <c r="H413" s="55"/>
      <c r="I413" s="202"/>
      <c r="J413" s="202"/>
    </row>
    <row r="414" spans="1:10" x14ac:dyDescent="0.2">
      <c r="A414" s="100"/>
      <c r="B414" s="57" t="s">
        <v>664</v>
      </c>
      <c r="C414" s="62"/>
      <c r="D414" s="53"/>
      <c r="E414" s="39"/>
      <c r="F414" s="55"/>
      <c r="G414" s="39"/>
      <c r="H414" s="55"/>
      <c r="I414" s="202"/>
      <c r="J414" s="224"/>
    </row>
    <row r="415" spans="1:10" ht="10.9" customHeight="1" x14ac:dyDescent="0.2">
      <c r="A415" s="100"/>
      <c r="B415" s="57"/>
      <c r="C415" s="62"/>
      <c r="D415" s="53"/>
      <c r="E415" s="39"/>
      <c r="F415" s="55"/>
      <c r="G415" s="39"/>
      <c r="H415" s="55"/>
      <c r="I415" s="202"/>
      <c r="J415" s="224"/>
    </row>
    <row r="416" spans="1:10" x14ac:dyDescent="0.2">
      <c r="A416" s="100" t="s">
        <v>665</v>
      </c>
      <c r="B416" s="57" t="s">
        <v>1325</v>
      </c>
      <c r="C416" s="62"/>
      <c r="D416" s="53"/>
      <c r="E416" s="39"/>
      <c r="F416" s="55"/>
      <c r="G416" s="39"/>
      <c r="H416" s="55"/>
      <c r="I416" s="202"/>
      <c r="J416" s="224"/>
    </row>
    <row r="417" spans="1:10" x14ac:dyDescent="0.2">
      <c r="A417" s="100"/>
      <c r="B417" s="57" t="s">
        <v>3014</v>
      </c>
      <c r="C417" s="223"/>
      <c r="D417" s="223"/>
      <c r="E417" s="381"/>
      <c r="F417" s="382"/>
      <c r="G417" s="223"/>
      <c r="H417" s="223"/>
      <c r="I417" s="214"/>
      <c r="J417" s="192"/>
    </row>
    <row r="418" spans="1:10" x14ac:dyDescent="0.2">
      <c r="A418" s="100"/>
      <c r="B418" s="57" t="s">
        <v>3015</v>
      </c>
      <c r="C418" s="62" t="s">
        <v>3514</v>
      </c>
      <c r="D418" s="294" t="s">
        <v>2532</v>
      </c>
      <c r="E418" s="266">
        <f>VLOOKUP(D418,ФОТ!$B$3:$C$105,2,FALSE)</f>
        <v>115.21</v>
      </c>
      <c r="F418" s="39">
        <v>5.9</v>
      </c>
      <c r="G418" s="262">
        <f>ROUND(E418*F418,2)</f>
        <v>679.74</v>
      </c>
      <c r="H418" s="133">
        <f>ROUND(G418*ФОТ!$D$3,2)</f>
        <v>1810.83</v>
      </c>
      <c r="I418" s="190">
        <f>ROUND(H418*ФОТ!$E$3,1)</f>
        <v>2625.7</v>
      </c>
      <c r="J418" s="195"/>
    </row>
    <row r="419" spans="1:10" x14ac:dyDescent="0.2">
      <c r="A419" s="100"/>
      <c r="B419" s="57"/>
      <c r="C419" s="62"/>
      <c r="D419" s="294" t="s">
        <v>3130</v>
      </c>
      <c r="E419" s="266">
        <f>VLOOKUP(D419,ФОТ!$B$3:$C$105,2,FALSE)</f>
        <v>127.08</v>
      </c>
      <c r="F419" s="39">
        <v>5.9</v>
      </c>
      <c r="G419" s="262">
        <f>ROUND(E419*F419,2)</f>
        <v>749.77</v>
      </c>
      <c r="H419" s="133">
        <f>ROUND(G419*ФОТ!$D$3,2)</f>
        <v>1997.39</v>
      </c>
      <c r="I419" s="190">
        <f>ROUND(H419*ФОТ!$E$3,1)</f>
        <v>2896.2</v>
      </c>
      <c r="J419" s="195"/>
    </row>
    <row r="420" spans="1:10" ht="15" x14ac:dyDescent="0.25">
      <c r="A420" s="100"/>
      <c r="B420" s="57"/>
      <c r="C420" s="62"/>
      <c r="D420" s="53"/>
      <c r="E420" s="266"/>
      <c r="F420" s="39"/>
      <c r="G420" s="262"/>
      <c r="H420" s="133"/>
      <c r="I420" s="242">
        <f>I418+I419</f>
        <v>5521.9</v>
      </c>
      <c r="J420" s="194"/>
    </row>
    <row r="421" spans="1:10" x14ac:dyDescent="0.2">
      <c r="A421" s="100"/>
      <c r="B421" s="57"/>
      <c r="C421" s="62"/>
      <c r="D421" s="53"/>
      <c r="E421" s="39"/>
      <c r="F421" s="39"/>
      <c r="G421" s="39"/>
      <c r="H421" s="55"/>
      <c r="I421" s="202"/>
      <c r="J421" s="224"/>
    </row>
    <row r="422" spans="1:10" x14ac:dyDescent="0.2">
      <c r="A422" s="100"/>
      <c r="B422" s="57" t="s">
        <v>3016</v>
      </c>
      <c r="C422" s="62" t="s">
        <v>2219</v>
      </c>
      <c r="D422" s="294" t="s">
        <v>2532</v>
      </c>
      <c r="E422" s="266">
        <f>VLOOKUP(D422,ФОТ!$B$3:$C$105,2,FALSE)</f>
        <v>115.21</v>
      </c>
      <c r="F422" s="39">
        <v>9</v>
      </c>
      <c r="G422" s="262">
        <f>ROUND(E422*F422,2)</f>
        <v>1036.8900000000001</v>
      </c>
      <c r="H422" s="133">
        <f>ROUND(G422*ФОТ!$D$3,2)</f>
        <v>2762.27</v>
      </c>
      <c r="I422" s="190">
        <f>ROUND(H422*ФОТ!$E$3,1)</f>
        <v>4005.3</v>
      </c>
      <c r="J422" s="195"/>
    </row>
    <row r="423" spans="1:10" x14ac:dyDescent="0.2">
      <c r="A423" s="100"/>
      <c r="B423" s="57"/>
      <c r="C423" s="62"/>
      <c r="D423" s="294" t="s">
        <v>3130</v>
      </c>
      <c r="E423" s="266">
        <f>VLOOKUP(D423,ФОТ!$B$3:$C$105,2,FALSE)</f>
        <v>127.08</v>
      </c>
      <c r="F423" s="39">
        <v>9</v>
      </c>
      <c r="G423" s="262">
        <f>ROUND(E423*F423,2)</f>
        <v>1143.72</v>
      </c>
      <c r="H423" s="133">
        <f>ROUND(G423*ФОТ!$D$3,2)</f>
        <v>3046.87</v>
      </c>
      <c r="I423" s="190">
        <f>ROUND(H423*ФОТ!$E$3,1)</f>
        <v>4418</v>
      </c>
      <c r="J423" s="195"/>
    </row>
    <row r="424" spans="1:10" ht="15" x14ac:dyDescent="0.25">
      <c r="A424" s="100"/>
      <c r="B424" s="57"/>
      <c r="C424" s="62"/>
      <c r="D424" s="53"/>
      <c r="E424" s="266"/>
      <c r="F424" s="55"/>
      <c r="G424" s="262"/>
      <c r="H424" s="133"/>
      <c r="I424" s="242">
        <f>I422+I423</f>
        <v>8423.2999999999993</v>
      </c>
      <c r="J424" s="194"/>
    </row>
    <row r="425" spans="1:10" x14ac:dyDescent="0.2">
      <c r="A425" s="100"/>
      <c r="B425" s="57"/>
      <c r="C425" s="62"/>
      <c r="D425" s="53"/>
      <c r="E425" s="39"/>
      <c r="F425" s="55"/>
      <c r="G425" s="39"/>
      <c r="H425" s="55"/>
      <c r="I425" s="202"/>
      <c r="J425" s="224"/>
    </row>
    <row r="426" spans="1:10" x14ac:dyDescent="0.2">
      <c r="A426" s="100"/>
      <c r="B426" s="57" t="s">
        <v>661</v>
      </c>
      <c r="C426" s="62" t="s">
        <v>2219</v>
      </c>
      <c r="D426" s="294" t="s">
        <v>2532</v>
      </c>
      <c r="E426" s="266">
        <f>VLOOKUP(D426,ФОТ!$B$3:$C$105,2,FALSE)</f>
        <v>115.21</v>
      </c>
      <c r="F426" s="55">
        <v>11.88</v>
      </c>
      <c r="G426" s="262">
        <f>ROUND(E426*F426,2)</f>
        <v>1368.69</v>
      </c>
      <c r="H426" s="133">
        <f>ROUND(G426*ФОТ!$D$3,2)</f>
        <v>3646.19</v>
      </c>
      <c r="I426" s="190">
        <f>ROUND(H426*ФОТ!$E$3,1)</f>
        <v>5287</v>
      </c>
      <c r="J426" s="195"/>
    </row>
    <row r="427" spans="1:10" x14ac:dyDescent="0.2">
      <c r="A427" s="100"/>
      <c r="B427" s="57"/>
      <c r="C427" s="62"/>
      <c r="D427" s="294" t="s">
        <v>3130</v>
      </c>
      <c r="E427" s="266">
        <f>VLOOKUP(D427,ФОТ!$B$3:$C$105,2,FALSE)</f>
        <v>127.08</v>
      </c>
      <c r="F427" s="39">
        <v>11.88</v>
      </c>
      <c r="G427" s="262">
        <f>ROUND(E427*F427,2)</f>
        <v>1509.71</v>
      </c>
      <c r="H427" s="133">
        <f>ROUND(G427*ФОТ!$D$3,2)</f>
        <v>4021.87</v>
      </c>
      <c r="I427" s="190">
        <f>ROUND(H427*ФОТ!$E$3,1)</f>
        <v>5831.7</v>
      </c>
      <c r="J427" s="195"/>
    </row>
    <row r="428" spans="1:10" ht="15" x14ac:dyDescent="0.25">
      <c r="A428" s="100"/>
      <c r="B428" s="57"/>
      <c r="C428" s="62"/>
      <c r="D428" s="53"/>
      <c r="E428" s="266"/>
      <c r="F428" s="55"/>
      <c r="G428" s="262"/>
      <c r="H428" s="133"/>
      <c r="I428" s="242">
        <f>I426+I427</f>
        <v>11118.7</v>
      </c>
      <c r="J428" s="195"/>
    </row>
    <row r="429" spans="1:10" x14ac:dyDescent="0.2">
      <c r="A429" s="100"/>
      <c r="B429" s="57"/>
      <c r="C429" s="62"/>
      <c r="D429" s="53"/>
      <c r="E429" s="39"/>
      <c r="F429" s="55"/>
      <c r="G429" s="39"/>
      <c r="H429" s="55"/>
      <c r="I429" s="202"/>
      <c r="J429" s="195"/>
    </row>
    <row r="430" spans="1:10" x14ac:dyDescent="0.2">
      <c r="A430" s="100"/>
      <c r="B430" s="57" t="s">
        <v>662</v>
      </c>
      <c r="C430" s="62" t="s">
        <v>2219</v>
      </c>
      <c r="D430" s="294" t="s">
        <v>2532</v>
      </c>
      <c r="E430" s="266">
        <f>VLOOKUP(D430,ФОТ!$B$3:$C$105,2,FALSE)</f>
        <v>115.21</v>
      </c>
      <c r="F430" s="55">
        <v>14.4</v>
      </c>
      <c r="G430" s="262">
        <f>ROUND(E430*F430,2)</f>
        <v>1659.02</v>
      </c>
      <c r="H430" s="133">
        <f>ROUND(G430*ФОТ!$D$3,2)</f>
        <v>4419.63</v>
      </c>
      <c r="I430" s="190">
        <f>ROUND(H430*ФОТ!$E$3,1)</f>
        <v>6408.5</v>
      </c>
      <c r="J430" s="195"/>
    </row>
    <row r="431" spans="1:10" x14ac:dyDescent="0.2">
      <c r="A431" s="100"/>
      <c r="B431" s="57"/>
      <c r="C431" s="62"/>
      <c r="D431" s="294" t="s">
        <v>3130</v>
      </c>
      <c r="E431" s="266">
        <f>VLOOKUP(D431,ФОТ!$B$3:$C$105,2,FALSE)</f>
        <v>127.08</v>
      </c>
      <c r="F431" s="55">
        <v>14.4</v>
      </c>
      <c r="G431" s="262">
        <f>ROUND(E431*F431,2)</f>
        <v>1829.95</v>
      </c>
      <c r="H431" s="133">
        <f>ROUND(G431*ФОТ!$D$3,2)</f>
        <v>4874.99</v>
      </c>
      <c r="I431" s="190">
        <f>ROUND(H431*ФОТ!$E$3,1)</f>
        <v>7068.7</v>
      </c>
      <c r="J431" s="195"/>
    </row>
    <row r="432" spans="1:10" ht="15" x14ac:dyDescent="0.25">
      <c r="A432" s="100"/>
      <c r="B432" s="57"/>
      <c r="C432" s="62"/>
      <c r="D432" s="53"/>
      <c r="E432" s="266"/>
      <c r="F432" s="55"/>
      <c r="G432" s="262"/>
      <c r="H432" s="133"/>
      <c r="I432" s="242">
        <f>I430+I431</f>
        <v>13477.2</v>
      </c>
      <c r="J432" s="194"/>
    </row>
    <row r="433" spans="1:10" x14ac:dyDescent="0.2">
      <c r="A433" s="100"/>
      <c r="B433" s="57" t="s">
        <v>663</v>
      </c>
      <c r="C433" s="62"/>
      <c r="D433" s="53"/>
      <c r="E433" s="39"/>
      <c r="F433" s="55"/>
      <c r="G433" s="39"/>
      <c r="H433" s="55"/>
      <c r="I433" s="202"/>
      <c r="J433" s="224"/>
    </row>
    <row r="434" spans="1:10" x14ac:dyDescent="0.2">
      <c r="A434" s="100"/>
      <c r="B434" s="57" t="s">
        <v>664</v>
      </c>
      <c r="C434" s="62"/>
      <c r="D434" s="53"/>
      <c r="E434" s="39"/>
      <c r="F434" s="55"/>
      <c r="G434" s="39"/>
      <c r="H434" s="55"/>
      <c r="I434" s="202"/>
      <c r="J434" s="224"/>
    </row>
    <row r="435" spans="1:10" x14ac:dyDescent="0.2">
      <c r="A435" s="100"/>
      <c r="B435" s="57"/>
      <c r="C435" s="62"/>
      <c r="D435" s="53"/>
      <c r="E435" s="39"/>
      <c r="F435" s="55"/>
      <c r="G435" s="39"/>
      <c r="H435" s="55"/>
      <c r="I435" s="202"/>
      <c r="J435" s="224"/>
    </row>
    <row r="436" spans="1:10" x14ac:dyDescent="0.2">
      <c r="A436" s="100" t="s">
        <v>3017</v>
      </c>
      <c r="B436" s="57" t="s">
        <v>2296</v>
      </c>
      <c r="C436" s="62"/>
      <c r="D436" s="53"/>
      <c r="E436" s="39"/>
      <c r="F436" s="55"/>
      <c r="G436" s="42"/>
      <c r="H436" s="259"/>
      <c r="I436" s="243"/>
      <c r="J436" s="224"/>
    </row>
    <row r="437" spans="1:10" x14ac:dyDescent="0.2">
      <c r="A437" s="100"/>
      <c r="B437" s="57" t="s">
        <v>2297</v>
      </c>
      <c r="C437" s="62"/>
      <c r="D437" s="53"/>
      <c r="E437" s="39"/>
      <c r="F437" s="55"/>
      <c r="G437" s="39"/>
      <c r="H437" s="55"/>
      <c r="I437" s="202"/>
      <c r="J437" s="202"/>
    </row>
    <row r="438" spans="1:10" x14ac:dyDescent="0.2">
      <c r="A438" s="100"/>
      <c r="B438" s="57" t="s">
        <v>659</v>
      </c>
      <c r="C438" s="62" t="s">
        <v>3514</v>
      </c>
      <c r="D438" s="294" t="s">
        <v>2532</v>
      </c>
      <c r="E438" s="266">
        <f>VLOOKUP(D438,ФОТ!$B$3:$C$105,2,FALSE)</f>
        <v>115.21</v>
      </c>
      <c r="F438" s="39">
        <v>11.8</v>
      </c>
      <c r="G438" s="262">
        <f>ROUND(E438*F438,2)</f>
        <v>1359.48</v>
      </c>
      <c r="H438" s="133">
        <f>ROUND(G438*ФОТ!$D$3,2)</f>
        <v>3621.65</v>
      </c>
      <c r="I438" s="190">
        <f>ROUND(H438*ФОТ!$E$3,1)</f>
        <v>5251.4</v>
      </c>
      <c r="J438" s="195"/>
    </row>
    <row r="439" spans="1:10" x14ac:dyDescent="0.2">
      <c r="A439" s="100"/>
      <c r="B439" s="57"/>
      <c r="C439" s="62"/>
      <c r="D439" s="53"/>
      <c r="E439" s="39"/>
      <c r="F439" s="39"/>
      <c r="G439" s="42"/>
      <c r="H439" s="56"/>
      <c r="I439" s="225"/>
      <c r="J439" s="224"/>
    </row>
    <row r="440" spans="1:10" x14ac:dyDescent="0.2">
      <c r="A440" s="100"/>
      <c r="B440" s="57" t="s">
        <v>2298</v>
      </c>
      <c r="C440" s="62" t="s">
        <v>2219</v>
      </c>
      <c r="D440" s="294" t="s">
        <v>2532</v>
      </c>
      <c r="E440" s="266">
        <f>VLOOKUP(D440,ФОТ!$B$3:$C$105,2,FALSE)</f>
        <v>115.21</v>
      </c>
      <c r="F440" s="39">
        <v>18</v>
      </c>
      <c r="G440" s="262">
        <f>ROUND(E440*F440,2)</f>
        <v>2073.7800000000002</v>
      </c>
      <c r="H440" s="133">
        <f>ROUND(G440*ФОТ!$D$3,2)</f>
        <v>5524.55</v>
      </c>
      <c r="I440" s="190">
        <f>ROUND(H440*ФОТ!$E$3,1)</f>
        <v>8010.6</v>
      </c>
      <c r="J440" s="195"/>
    </row>
    <row r="441" spans="1:10" x14ac:dyDescent="0.2">
      <c r="A441" s="100"/>
      <c r="B441" s="57"/>
      <c r="C441" s="62"/>
      <c r="D441" s="53"/>
      <c r="E441" s="39"/>
      <c r="F441" s="55"/>
      <c r="G441" s="42"/>
      <c r="H441" s="259"/>
      <c r="I441" s="243"/>
      <c r="J441" s="224"/>
    </row>
    <row r="442" spans="1:10" x14ac:dyDescent="0.2">
      <c r="A442" s="100"/>
      <c r="B442" s="57" t="s">
        <v>2299</v>
      </c>
      <c r="C442" s="62" t="s">
        <v>2219</v>
      </c>
      <c r="D442" s="294" t="s">
        <v>2532</v>
      </c>
      <c r="E442" s="266">
        <f>VLOOKUP(D442,ФОТ!$B$3:$C$105,2,FALSE)</f>
        <v>115.21</v>
      </c>
      <c r="F442" s="55">
        <v>23.76</v>
      </c>
      <c r="G442" s="262">
        <f>ROUND(E442*F442,2)</f>
        <v>2737.39</v>
      </c>
      <c r="H442" s="133">
        <f>ROUND(G442*ФОТ!$D$3,2)</f>
        <v>7292.41</v>
      </c>
      <c r="I442" s="190">
        <f>ROUND(H442*ФОТ!$E$3,1)</f>
        <v>10574</v>
      </c>
      <c r="J442" s="195"/>
    </row>
    <row r="443" spans="1:10" x14ac:dyDescent="0.2">
      <c r="A443" s="100"/>
      <c r="B443" s="57"/>
      <c r="C443" s="62"/>
      <c r="D443" s="53"/>
      <c r="E443" s="39"/>
      <c r="F443" s="39"/>
      <c r="G443" s="42"/>
      <c r="H443" s="259"/>
      <c r="I443" s="243"/>
      <c r="J443" s="224"/>
    </row>
    <row r="444" spans="1:10" x14ac:dyDescent="0.2">
      <c r="A444" s="100"/>
      <c r="B444" s="57" t="s">
        <v>2300</v>
      </c>
      <c r="C444" s="62" t="s">
        <v>2219</v>
      </c>
      <c r="D444" s="294" t="s">
        <v>2532</v>
      </c>
      <c r="E444" s="266">
        <f>VLOOKUP(D444,ФОТ!$B$3:$C$105,2,FALSE)</f>
        <v>115.21</v>
      </c>
      <c r="F444" s="55">
        <v>28.8</v>
      </c>
      <c r="G444" s="262">
        <f>ROUND(E444*F444,2)</f>
        <v>3318.05</v>
      </c>
      <c r="H444" s="133">
        <f>ROUND(G444*ФОТ!$D$3,2)</f>
        <v>8839.2900000000009</v>
      </c>
      <c r="I444" s="190">
        <f>ROUND(H444*ФОТ!$E$3,1)</f>
        <v>12817</v>
      </c>
      <c r="J444" s="195"/>
    </row>
    <row r="445" spans="1:10" x14ac:dyDescent="0.2">
      <c r="A445" s="100"/>
      <c r="B445" s="57" t="s">
        <v>663</v>
      </c>
      <c r="C445" s="62"/>
      <c r="D445" s="53"/>
      <c r="E445" s="39"/>
      <c r="F445" s="55"/>
      <c r="G445" s="39"/>
      <c r="H445" s="55"/>
      <c r="I445" s="202"/>
      <c r="J445" s="208"/>
    </row>
    <row r="446" spans="1:10" x14ac:dyDescent="0.2">
      <c r="A446" s="100"/>
      <c r="B446" s="57" t="s">
        <v>664</v>
      </c>
      <c r="C446" s="62"/>
      <c r="D446" s="53"/>
      <c r="E446" s="39"/>
      <c r="F446" s="55"/>
      <c r="G446" s="39"/>
      <c r="H446" s="55"/>
      <c r="I446" s="202"/>
      <c r="J446" s="208"/>
    </row>
    <row r="447" spans="1:10" x14ac:dyDescent="0.2">
      <c r="A447" s="100"/>
      <c r="B447" s="57"/>
      <c r="C447" s="62"/>
      <c r="D447" s="53"/>
      <c r="E447" s="39"/>
      <c r="F447" s="39"/>
      <c r="G447" s="42"/>
      <c r="H447" s="259"/>
      <c r="I447" s="224"/>
      <c r="J447" s="224"/>
    </row>
    <row r="448" spans="1:10" x14ac:dyDescent="0.2">
      <c r="A448" s="100" t="s">
        <v>2301</v>
      </c>
      <c r="B448" s="57" t="s">
        <v>2923</v>
      </c>
      <c r="C448" s="62" t="s">
        <v>2219</v>
      </c>
      <c r="D448" s="294" t="s">
        <v>3130</v>
      </c>
      <c r="E448" s="266">
        <f>VLOOKUP(D448,ФОТ!$B$3:$C$105,2,FALSE)</f>
        <v>127.08</v>
      </c>
      <c r="F448" s="55">
        <v>1.3</v>
      </c>
      <c r="G448" s="262">
        <f>ROUND(E448*F448,2)</f>
        <v>165.2</v>
      </c>
      <c r="H448" s="133">
        <f>ROUND(G448*ФОТ!$D$3,2)</f>
        <v>440.09</v>
      </c>
      <c r="I448" s="190">
        <f>ROUND(H448*ФОТ!$E$3,1)</f>
        <v>638.1</v>
      </c>
      <c r="J448" s="195"/>
    </row>
    <row r="449" spans="1:10" x14ac:dyDescent="0.2">
      <c r="A449" s="100"/>
      <c r="B449" s="57" t="s">
        <v>2924</v>
      </c>
      <c r="C449" s="62"/>
      <c r="D449" s="294" t="s">
        <v>3131</v>
      </c>
      <c r="E449" s="266">
        <f>VLOOKUP(D449,ФОТ!$B$3:$C$105,2,FALSE)</f>
        <v>134.82</v>
      </c>
      <c r="F449" s="39">
        <v>1.3</v>
      </c>
      <c r="G449" s="262">
        <f>ROUND(E449*F449,2)</f>
        <v>175.27</v>
      </c>
      <c r="H449" s="133">
        <f>ROUND(G449*ФОТ!$D$3,2)</f>
        <v>466.92</v>
      </c>
      <c r="I449" s="190">
        <f>ROUND(H449*ФОТ!$E$3,1)</f>
        <v>677</v>
      </c>
      <c r="J449" s="195"/>
    </row>
    <row r="450" spans="1:10" ht="15" x14ac:dyDescent="0.25">
      <c r="A450" s="100"/>
      <c r="B450" s="57"/>
      <c r="C450" s="62"/>
      <c r="D450" s="53"/>
      <c r="E450" s="266"/>
      <c r="F450" s="39"/>
      <c r="G450" s="262"/>
      <c r="H450" s="133"/>
      <c r="I450" s="242">
        <f>I448+I449</f>
        <v>1315.1</v>
      </c>
      <c r="J450" s="194"/>
    </row>
    <row r="451" spans="1:10" x14ac:dyDescent="0.2">
      <c r="A451" s="100"/>
      <c r="B451" s="57" t="s">
        <v>1834</v>
      </c>
      <c r="C451" s="62"/>
      <c r="D451" s="53"/>
      <c r="E451" s="39"/>
      <c r="F451" s="39"/>
      <c r="G451" s="39"/>
      <c r="H451" s="55"/>
      <c r="I451" s="202"/>
      <c r="J451" s="224"/>
    </row>
    <row r="452" spans="1:10" x14ac:dyDescent="0.2">
      <c r="A452" s="100"/>
      <c r="B452" s="57" t="s">
        <v>1835</v>
      </c>
      <c r="C452" s="62"/>
      <c r="D452" s="53"/>
      <c r="E452" s="39"/>
      <c r="F452" s="39"/>
      <c r="G452" s="39"/>
      <c r="H452" s="55"/>
      <c r="I452" s="202"/>
      <c r="J452" s="224"/>
    </row>
    <row r="453" spans="1:10" x14ac:dyDescent="0.2">
      <c r="A453" s="100"/>
      <c r="B453" s="57" t="s">
        <v>2925</v>
      </c>
      <c r="C453" s="62"/>
      <c r="D453" s="53"/>
      <c r="E453" s="39"/>
      <c r="F453" s="39"/>
      <c r="G453" s="39"/>
      <c r="H453" s="55"/>
      <c r="I453" s="202"/>
      <c r="J453" s="224"/>
    </row>
    <row r="454" spans="1:10" x14ac:dyDescent="0.2">
      <c r="A454" s="100"/>
      <c r="B454" s="57"/>
      <c r="C454" s="62"/>
      <c r="D454" s="53"/>
      <c r="E454" s="39"/>
      <c r="F454" s="39"/>
      <c r="G454" s="39"/>
      <c r="H454" s="55"/>
      <c r="I454" s="202"/>
      <c r="J454" s="224"/>
    </row>
    <row r="455" spans="1:10" x14ac:dyDescent="0.2">
      <c r="A455" s="100" t="s">
        <v>1892</v>
      </c>
      <c r="B455" s="57" t="s">
        <v>2923</v>
      </c>
      <c r="C455" s="62" t="s">
        <v>2219</v>
      </c>
      <c r="D455" s="294" t="s">
        <v>2532</v>
      </c>
      <c r="E455" s="266">
        <f>VLOOKUP(D455,ФОТ!$B$3:$C$105,2,FALSE)</f>
        <v>115.21</v>
      </c>
      <c r="F455" s="39">
        <v>1.3</v>
      </c>
      <c r="G455" s="262">
        <f>ROUND(E455*F455,2)</f>
        <v>149.77000000000001</v>
      </c>
      <c r="H455" s="133">
        <f>ROUND(G455*ФОТ!$D$3,2)</f>
        <v>398.99</v>
      </c>
      <c r="I455" s="190">
        <f>ROUND(H455*ФОТ!$E$3,1)</f>
        <v>578.5</v>
      </c>
      <c r="J455" s="195"/>
    </row>
    <row r="456" spans="1:10" x14ac:dyDescent="0.2">
      <c r="A456" s="100"/>
      <c r="B456" s="57" t="s">
        <v>1893</v>
      </c>
      <c r="C456" s="62"/>
      <c r="D456" s="294" t="s">
        <v>3130</v>
      </c>
      <c r="E456" s="266">
        <f>VLOOKUP(D456,ФОТ!$B$3:$C$105,2,FALSE)</f>
        <v>127.08</v>
      </c>
      <c r="F456" s="39">
        <v>1.3</v>
      </c>
      <c r="G456" s="262">
        <f>ROUND(E456*F456,2)</f>
        <v>165.2</v>
      </c>
      <c r="H456" s="133">
        <f>ROUND(G456*ФОТ!$D$3,2)</f>
        <v>440.09</v>
      </c>
      <c r="I456" s="190">
        <f>ROUND(H456*ФОТ!$E$3,1)</f>
        <v>638.1</v>
      </c>
      <c r="J456" s="195"/>
    </row>
    <row r="457" spans="1:10" ht="15" x14ac:dyDescent="0.25">
      <c r="A457" s="100"/>
      <c r="B457" s="57"/>
      <c r="C457" s="62"/>
      <c r="D457" s="53"/>
      <c r="E457" s="266"/>
      <c r="F457" s="39"/>
      <c r="G457" s="262"/>
      <c r="H457" s="133"/>
      <c r="I457" s="242">
        <f>I455+I456</f>
        <v>1216.5999999999999</v>
      </c>
      <c r="J457" s="194"/>
    </row>
    <row r="458" spans="1:10" x14ac:dyDescent="0.2">
      <c r="A458" s="100"/>
      <c r="B458" s="57"/>
      <c r="C458" s="62"/>
      <c r="D458" s="53"/>
      <c r="E458" s="39"/>
      <c r="F458" s="39"/>
      <c r="G458" s="39"/>
      <c r="H458" s="55"/>
      <c r="I458" s="202"/>
      <c r="J458" s="224"/>
    </row>
    <row r="459" spans="1:10" x14ac:dyDescent="0.2">
      <c r="A459" s="100" t="s">
        <v>1894</v>
      </c>
      <c r="B459" s="57" t="s">
        <v>702</v>
      </c>
      <c r="C459" s="62" t="s">
        <v>2219</v>
      </c>
      <c r="D459" s="294" t="s">
        <v>2532</v>
      </c>
      <c r="E459" s="266">
        <f>VLOOKUP(D459,ФОТ!$B$3:$C$105,2,FALSE)</f>
        <v>115.21</v>
      </c>
      <c r="F459" s="39">
        <v>2.6</v>
      </c>
      <c r="G459" s="262">
        <f>ROUND(E459*F459,2)</f>
        <v>299.55</v>
      </c>
      <c r="H459" s="133">
        <f>ROUND(G459*ФОТ!$D$3,2)</f>
        <v>798</v>
      </c>
      <c r="I459" s="190">
        <f>ROUND(H459*ФОТ!$E$3,1)</f>
        <v>1157.0999999999999</v>
      </c>
      <c r="J459" s="195"/>
    </row>
    <row r="460" spans="1:10" x14ac:dyDescent="0.2">
      <c r="A460" s="100"/>
      <c r="B460" s="57" t="s">
        <v>703</v>
      </c>
      <c r="C460" s="62"/>
      <c r="D460" s="53"/>
      <c r="E460" s="39"/>
      <c r="F460" s="39"/>
      <c r="G460" s="39"/>
      <c r="H460" s="55"/>
      <c r="I460" s="202"/>
      <c r="J460" s="224"/>
    </row>
    <row r="461" spans="1:10" x14ac:dyDescent="0.2">
      <c r="A461" s="100"/>
      <c r="B461" s="57"/>
      <c r="C461" s="62"/>
      <c r="D461" s="53"/>
      <c r="E461" s="39"/>
      <c r="F461" s="39"/>
      <c r="G461" s="39"/>
      <c r="H461" s="55"/>
      <c r="I461" s="202"/>
      <c r="J461" s="224"/>
    </row>
    <row r="462" spans="1:10" x14ac:dyDescent="0.2">
      <c r="A462" s="100" t="s">
        <v>704</v>
      </c>
      <c r="B462" s="57" t="s">
        <v>2658</v>
      </c>
      <c r="C462" s="62" t="s">
        <v>844</v>
      </c>
      <c r="D462" s="294" t="s">
        <v>2532</v>
      </c>
      <c r="E462" s="266">
        <f>VLOOKUP(D462,ФОТ!$B$3:$C$105,2,FALSE)</f>
        <v>115.21</v>
      </c>
      <c r="F462" s="39">
        <v>0.93</v>
      </c>
      <c r="G462" s="262">
        <f>ROUND(E462*F462,2)</f>
        <v>107.15</v>
      </c>
      <c r="H462" s="133">
        <f>ROUND(G462*ФОТ!$D$3,2)</f>
        <v>285.45</v>
      </c>
      <c r="I462" s="190">
        <f>ROUND(H462*ФОТ!$E$3,1)</f>
        <v>413.9</v>
      </c>
      <c r="J462" s="190">
        <f>ROUND(H462*ФОТ!$F$3,1)</f>
        <v>371.1</v>
      </c>
    </row>
    <row r="463" spans="1:10" x14ac:dyDescent="0.2">
      <c r="A463" s="100"/>
      <c r="B463" s="57" t="s">
        <v>705</v>
      </c>
      <c r="C463" s="62"/>
      <c r="D463" s="294" t="s">
        <v>3130</v>
      </c>
      <c r="E463" s="266">
        <f>VLOOKUP(D463,ФОТ!$B$3:$C$105,2,FALSE)</f>
        <v>127.08</v>
      </c>
      <c r="F463" s="39">
        <v>0.94</v>
      </c>
      <c r="G463" s="262">
        <f>ROUND(E463*F463,2)</f>
        <v>119.46</v>
      </c>
      <c r="H463" s="133">
        <f>ROUND(G463*ФОТ!$D$3,2)</f>
        <v>318.24</v>
      </c>
      <c r="I463" s="190">
        <f>ROUND(H463*ФОТ!$E$3,1)</f>
        <v>461.4</v>
      </c>
      <c r="J463" s="190">
        <f>ROUND(H463*ФОТ!$F$3,1)</f>
        <v>413.7</v>
      </c>
    </row>
    <row r="464" spans="1:10" ht="15" x14ac:dyDescent="0.25">
      <c r="A464" s="100"/>
      <c r="B464" s="57"/>
      <c r="C464" s="62"/>
      <c r="D464" s="53"/>
      <c r="E464" s="266"/>
      <c r="F464" s="39"/>
      <c r="G464" s="262"/>
      <c r="H464" s="133"/>
      <c r="I464" s="242">
        <f>I462+I463</f>
        <v>875.3</v>
      </c>
      <c r="J464" s="242">
        <f>J462+J463</f>
        <v>784.8</v>
      </c>
    </row>
    <row r="465" spans="1:10" x14ac:dyDescent="0.2">
      <c r="A465" s="100"/>
      <c r="B465" s="57"/>
      <c r="C465" s="62"/>
      <c r="D465" s="53"/>
      <c r="E465" s="39"/>
      <c r="F465" s="39"/>
      <c r="G465" s="39"/>
      <c r="H465" s="55"/>
      <c r="I465" s="202"/>
      <c r="J465" s="224"/>
    </row>
    <row r="466" spans="1:10" x14ac:dyDescent="0.2">
      <c r="A466" s="100" t="s">
        <v>706</v>
      </c>
      <c r="B466" s="57" t="s">
        <v>2658</v>
      </c>
      <c r="C466" s="62" t="s">
        <v>2219</v>
      </c>
      <c r="D466" s="294" t="s">
        <v>2532</v>
      </c>
      <c r="E466" s="266">
        <f>VLOOKUP(D466,ФОТ!$B$3:$C$105,2,FALSE)</f>
        <v>115.21</v>
      </c>
      <c r="F466" s="39">
        <v>2.2999999999999998</v>
      </c>
      <c r="G466" s="262">
        <f>ROUND(E466*F466,2)</f>
        <v>264.98</v>
      </c>
      <c r="H466" s="133">
        <f>ROUND(G466*ФОТ!$D$3,2)</f>
        <v>705.91</v>
      </c>
      <c r="I466" s="190">
        <f>ROUND(H466*ФОТ!$E$3,1)</f>
        <v>1023.6</v>
      </c>
      <c r="J466" s="195"/>
    </row>
    <row r="467" spans="1:10" x14ac:dyDescent="0.2">
      <c r="A467" s="100"/>
      <c r="B467" s="57" t="s">
        <v>707</v>
      </c>
      <c r="C467" s="62"/>
      <c r="D467" s="294" t="s">
        <v>3130</v>
      </c>
      <c r="E467" s="266">
        <f>VLOOKUP(D467,ФОТ!$B$3:$C$105,2,FALSE)</f>
        <v>127.08</v>
      </c>
      <c r="F467" s="39">
        <v>2.2999999999999998</v>
      </c>
      <c r="G467" s="262">
        <f>ROUND(E467*F467,2)</f>
        <v>292.27999999999997</v>
      </c>
      <c r="H467" s="133">
        <f>ROUND(G467*ФОТ!$D$3,2)</f>
        <v>778.63</v>
      </c>
      <c r="I467" s="190">
        <f>ROUND(H467*ФОТ!$E$3,1)</f>
        <v>1129</v>
      </c>
      <c r="J467" s="195"/>
    </row>
    <row r="468" spans="1:10" ht="15" x14ac:dyDescent="0.25">
      <c r="A468" s="100"/>
      <c r="B468" s="57"/>
      <c r="C468" s="62"/>
      <c r="D468" s="53"/>
      <c r="E468" s="266"/>
      <c r="F468" s="39"/>
      <c r="G468" s="262"/>
      <c r="H468" s="133"/>
      <c r="I468" s="242">
        <f>I466+I467</f>
        <v>2152.6</v>
      </c>
      <c r="J468" s="242">
        <f>J466+J467</f>
        <v>0</v>
      </c>
    </row>
    <row r="469" spans="1:10" x14ac:dyDescent="0.2">
      <c r="A469" s="100"/>
      <c r="B469" s="57"/>
      <c r="C469" s="62"/>
      <c r="D469" s="53"/>
      <c r="E469" s="39"/>
      <c r="F469" s="39"/>
      <c r="G469" s="39"/>
      <c r="H469" s="55"/>
      <c r="I469" s="202"/>
      <c r="J469" s="224"/>
    </row>
    <row r="470" spans="1:10" x14ac:dyDescent="0.2">
      <c r="A470" s="100" t="s">
        <v>708</v>
      </c>
      <c r="B470" s="57" t="s">
        <v>2658</v>
      </c>
      <c r="C470" s="62" t="s">
        <v>2219</v>
      </c>
      <c r="D470" s="294" t="s">
        <v>2532</v>
      </c>
      <c r="E470" s="266">
        <f>VLOOKUP(D470,ФОТ!$B$3:$C$105,2,FALSE)</f>
        <v>115.21</v>
      </c>
      <c r="F470" s="39">
        <v>2</v>
      </c>
      <c r="G470" s="262">
        <f>ROUND(E470*F470,2)</f>
        <v>230.42</v>
      </c>
      <c r="H470" s="133">
        <f>ROUND(G470*ФОТ!$D$3,2)</f>
        <v>613.84</v>
      </c>
      <c r="I470" s="190">
        <f>ROUND(H470*ФОТ!$E$3,1)</f>
        <v>890.1</v>
      </c>
      <c r="J470" s="195"/>
    </row>
    <row r="471" spans="1:10" x14ac:dyDescent="0.2">
      <c r="A471" s="100"/>
      <c r="B471" s="57" t="s">
        <v>2973</v>
      </c>
      <c r="C471" s="62"/>
      <c r="D471" s="294" t="s">
        <v>3130</v>
      </c>
      <c r="E471" s="266">
        <f>VLOOKUP(D471,ФОТ!$B$3:$C$105,2,FALSE)</f>
        <v>127.08</v>
      </c>
      <c r="F471" s="39">
        <v>2</v>
      </c>
      <c r="G471" s="262">
        <f>ROUND(E471*F471,2)</f>
        <v>254.16</v>
      </c>
      <c r="H471" s="133">
        <f>ROUND(G471*ФОТ!$D$3,2)</f>
        <v>677.08</v>
      </c>
      <c r="I471" s="190">
        <f>ROUND(H471*ФОТ!$E$3,1)</f>
        <v>981.8</v>
      </c>
      <c r="J471" s="195"/>
    </row>
    <row r="472" spans="1:10" ht="15" x14ac:dyDescent="0.25">
      <c r="A472" s="100"/>
      <c r="B472" s="57"/>
      <c r="C472" s="62"/>
      <c r="D472" s="53"/>
      <c r="E472" s="266"/>
      <c r="F472" s="39"/>
      <c r="G472" s="262"/>
      <c r="H472" s="133"/>
      <c r="I472" s="242">
        <f>I470+I471</f>
        <v>1871.9</v>
      </c>
      <c r="J472" s="242">
        <f>J470+J471</f>
        <v>0</v>
      </c>
    </row>
    <row r="473" spans="1:10" x14ac:dyDescent="0.2">
      <c r="A473" s="100"/>
      <c r="B473" s="57"/>
      <c r="C473" s="62"/>
      <c r="D473" s="53"/>
      <c r="E473" s="39"/>
      <c r="F473" s="39"/>
      <c r="G473" s="39"/>
      <c r="H473" s="55"/>
      <c r="I473" s="202"/>
      <c r="J473" s="224"/>
    </row>
    <row r="474" spans="1:10" x14ac:dyDescent="0.2">
      <c r="A474" s="100" t="s">
        <v>2974</v>
      </c>
      <c r="B474" s="57" t="s">
        <v>2658</v>
      </c>
      <c r="C474" s="62" t="s">
        <v>3514</v>
      </c>
      <c r="D474" s="294" t="s">
        <v>2532</v>
      </c>
      <c r="E474" s="266">
        <f>VLOOKUP(D474,ФОТ!$B$3:$C$105,2,FALSE)</f>
        <v>115.21</v>
      </c>
      <c r="F474" s="39">
        <v>1.37</v>
      </c>
      <c r="G474" s="262">
        <f>ROUND(E474*F474,2)</f>
        <v>157.84</v>
      </c>
      <c r="H474" s="133">
        <f>ROUND(G474*ФОТ!$D$3,2)</f>
        <v>420.49</v>
      </c>
      <c r="I474" s="190">
        <f>ROUND(H474*ФОТ!$E$3,1)</f>
        <v>609.70000000000005</v>
      </c>
      <c r="J474" s="195"/>
    </row>
    <row r="475" spans="1:10" x14ac:dyDescent="0.2">
      <c r="A475" s="100"/>
      <c r="B475" s="57" t="s">
        <v>2975</v>
      </c>
      <c r="C475" s="62"/>
      <c r="D475" s="294" t="s">
        <v>3130</v>
      </c>
      <c r="E475" s="266">
        <f>VLOOKUP(D475,ФОТ!$B$3:$C$105,2,FALSE)</f>
        <v>127.08</v>
      </c>
      <c r="F475" s="39">
        <v>1.37</v>
      </c>
      <c r="G475" s="262">
        <f>ROUND(E475*F475,2)</f>
        <v>174.1</v>
      </c>
      <c r="H475" s="133">
        <f>ROUND(G475*ФОТ!$D$3,2)</f>
        <v>463.8</v>
      </c>
      <c r="I475" s="190">
        <f>ROUND(H475*ФОТ!$E$3,1)</f>
        <v>672.5</v>
      </c>
      <c r="J475" s="195"/>
    </row>
    <row r="476" spans="1:10" ht="15" x14ac:dyDescent="0.25">
      <c r="A476" s="100"/>
      <c r="B476" s="57"/>
      <c r="C476" s="62"/>
      <c r="D476" s="53"/>
      <c r="E476" s="266"/>
      <c r="F476" s="39"/>
      <c r="G476" s="262"/>
      <c r="H476" s="133"/>
      <c r="I476" s="242">
        <f>I474+I475</f>
        <v>1282.2</v>
      </c>
      <c r="J476" s="392"/>
    </row>
    <row r="477" spans="1:10" x14ac:dyDescent="0.2">
      <c r="A477" s="100"/>
      <c r="B477" s="57"/>
      <c r="C477" s="62"/>
      <c r="D477" s="53"/>
      <c r="E477" s="39"/>
      <c r="F477" s="39"/>
      <c r="G477" s="39"/>
      <c r="H477" s="55"/>
      <c r="I477" s="202"/>
      <c r="J477" s="224"/>
    </row>
    <row r="478" spans="1:10" ht="23.25" customHeight="1" x14ac:dyDescent="0.2">
      <c r="A478" s="100" t="s">
        <v>2976</v>
      </c>
      <c r="B478" s="57" t="s">
        <v>2658</v>
      </c>
      <c r="C478" s="62" t="s">
        <v>3514</v>
      </c>
      <c r="D478" s="294" t="s">
        <v>2532</v>
      </c>
      <c r="E478" s="266">
        <f>VLOOKUP(D478,ФОТ!$B$3:$C$105,2,FALSE)</f>
        <v>115.21</v>
      </c>
      <c r="F478" s="39">
        <v>2.73</v>
      </c>
      <c r="G478" s="262">
        <f>ROUND(E478*F478,2)</f>
        <v>314.52</v>
      </c>
      <c r="H478" s="133">
        <f>ROUND(G478*ФОТ!$D$3,2)</f>
        <v>837.88</v>
      </c>
      <c r="I478" s="190">
        <f>ROUND(H478*ФОТ!$E$3,1)</f>
        <v>1214.9000000000001</v>
      </c>
      <c r="J478" s="195"/>
    </row>
    <row r="479" spans="1:10" x14ac:dyDescent="0.2">
      <c r="A479" s="100"/>
      <c r="B479" s="57" t="s">
        <v>2665</v>
      </c>
      <c r="C479" s="62"/>
      <c r="D479" s="294" t="s">
        <v>3130</v>
      </c>
      <c r="E479" s="266">
        <f>VLOOKUP(D479,ФОТ!$B$3:$C$105,2,FALSE)</f>
        <v>127.08</v>
      </c>
      <c r="F479" s="39">
        <v>2.74</v>
      </c>
      <c r="G479" s="262">
        <f>ROUND(E479*F479,2)</f>
        <v>348.2</v>
      </c>
      <c r="H479" s="133">
        <f>ROUND(G479*ФОТ!$D$3,2)</f>
        <v>927.6</v>
      </c>
      <c r="I479" s="190">
        <f>ROUND(H479*ФОТ!$E$3,1)</f>
        <v>1345</v>
      </c>
      <c r="J479" s="195"/>
    </row>
    <row r="480" spans="1:10" ht="15" x14ac:dyDescent="0.25">
      <c r="A480" s="100"/>
      <c r="B480" s="57"/>
      <c r="C480" s="62"/>
      <c r="D480" s="294"/>
      <c r="E480" s="266"/>
      <c r="F480" s="39"/>
      <c r="G480" s="262"/>
      <c r="H480" s="133"/>
      <c r="I480" s="242">
        <f>I478+I479</f>
        <v>2559.9</v>
      </c>
      <c r="J480" s="194"/>
    </row>
    <row r="481" spans="1:10" x14ac:dyDescent="0.2">
      <c r="A481" s="100"/>
      <c r="B481" s="57"/>
      <c r="C481" s="62"/>
      <c r="D481" s="279"/>
      <c r="E481" s="266"/>
      <c r="F481" s="39"/>
      <c r="G481" s="262"/>
      <c r="H481" s="133"/>
      <c r="I481" s="190"/>
      <c r="J481" s="194"/>
    </row>
    <row r="482" spans="1:10" ht="14.25" customHeight="1" x14ac:dyDescent="0.2">
      <c r="A482" s="765" t="s">
        <v>354</v>
      </c>
      <c r="B482" s="764" t="s">
        <v>991</v>
      </c>
      <c r="C482" s="766" t="s">
        <v>2654</v>
      </c>
      <c r="D482" s="62" t="s">
        <v>993</v>
      </c>
      <c r="E482" s="266">
        <f>VLOOKUP(D482,ФОТ!$B$3:$C$105,2,FALSE)</f>
        <v>296.64999999999998</v>
      </c>
      <c r="F482" s="39">
        <v>13</v>
      </c>
      <c r="G482" s="262">
        <f>ROUND(E482*F482,2)</f>
        <v>3856.45</v>
      </c>
      <c r="H482" s="133">
        <f>ROUND(G482*ФОТ!$D$3,2)</f>
        <v>10273.58</v>
      </c>
      <c r="I482" s="190">
        <f>ROUND(H482*ФОТ!$E$3,1)</f>
        <v>14896.7</v>
      </c>
      <c r="J482" s="194"/>
    </row>
    <row r="483" spans="1:10" x14ac:dyDescent="0.2">
      <c r="A483" s="765"/>
      <c r="B483" s="764"/>
      <c r="C483" s="766"/>
      <c r="D483" s="62" t="s">
        <v>992</v>
      </c>
      <c r="E483" s="266">
        <f>VLOOKUP(D483,ФОТ!$B$3:$C$105,2,FALSE)</f>
        <v>257.2</v>
      </c>
      <c r="F483" s="39">
        <v>11</v>
      </c>
      <c r="G483" s="262">
        <f>ROUND(E483*F483,2)</f>
        <v>2829.2</v>
      </c>
      <c r="H483" s="133">
        <f>ROUND(G483*ФОТ!$D$3,2)</f>
        <v>7536.99</v>
      </c>
      <c r="I483" s="190">
        <f>ROUND(H483*ФОТ!$E$3,1)</f>
        <v>10928.6</v>
      </c>
      <c r="J483" s="194"/>
    </row>
    <row r="484" spans="1:10" ht="13.5" customHeight="1" x14ac:dyDescent="0.2">
      <c r="A484" s="765"/>
      <c r="B484" s="764"/>
      <c r="C484" s="766"/>
      <c r="D484" s="62" t="s">
        <v>3130</v>
      </c>
      <c r="E484" s="266">
        <f>VLOOKUP(D484,ФОТ!$B$3:$C$105,2,FALSE)</f>
        <v>127.08</v>
      </c>
      <c r="F484" s="39">
        <v>16</v>
      </c>
      <c r="G484" s="262">
        <f>ROUND(E484*F484,2)</f>
        <v>2033.28</v>
      </c>
      <c r="H484" s="133">
        <f>ROUND(G484*ФОТ!$D$3,2)</f>
        <v>5416.66</v>
      </c>
      <c r="I484" s="190">
        <f>ROUND(H484*ФОТ!$E$3,1)</f>
        <v>7854.2</v>
      </c>
      <c r="J484" s="194"/>
    </row>
    <row r="485" spans="1:10" ht="13.5" customHeight="1" x14ac:dyDescent="0.25">
      <c r="A485" s="383"/>
      <c r="B485" s="386"/>
      <c r="C485" s="385"/>
      <c r="D485" s="54"/>
      <c r="E485" s="266"/>
      <c r="F485" s="39"/>
      <c r="G485" s="262"/>
      <c r="H485" s="133"/>
      <c r="I485" s="242">
        <f>I482+I483+I484</f>
        <v>33679.5</v>
      </c>
      <c r="J485" s="194"/>
    </row>
    <row r="486" spans="1:10" x14ac:dyDescent="0.2">
      <c r="A486" s="100"/>
      <c r="B486" s="57"/>
      <c r="C486" s="62"/>
      <c r="D486" s="53"/>
      <c r="E486" s="39"/>
      <c r="F486" s="39"/>
      <c r="G486" s="39"/>
      <c r="H486" s="55"/>
      <c r="I486" s="202"/>
      <c r="J486" s="224"/>
    </row>
    <row r="487" spans="1:10" x14ac:dyDescent="0.2">
      <c r="A487" s="100" t="s">
        <v>2977</v>
      </c>
      <c r="B487" s="57" t="s">
        <v>3601</v>
      </c>
      <c r="C487" s="62" t="s">
        <v>2681</v>
      </c>
      <c r="D487" s="279" t="s">
        <v>2536</v>
      </c>
      <c r="E487" s="266">
        <f>VLOOKUP(D487,ФОТ!$B$3:$C$105,2,FALSE)</f>
        <v>176.42</v>
      </c>
      <c r="F487" s="55">
        <v>1.2</v>
      </c>
      <c r="G487" s="262">
        <f>ROUND(E487*F487,2)</f>
        <v>211.7</v>
      </c>
      <c r="H487" s="133">
        <f>ROUND(G487*ФОТ!$D$3,2)</f>
        <v>563.97</v>
      </c>
      <c r="I487" s="190">
        <f>ROUND(H487*ФОТ!$E$3,1)</f>
        <v>817.8</v>
      </c>
      <c r="J487" s="195"/>
    </row>
    <row r="488" spans="1:10" x14ac:dyDescent="0.2">
      <c r="A488" s="100"/>
      <c r="B488" s="57" t="s">
        <v>3602</v>
      </c>
      <c r="C488" s="62"/>
      <c r="D488" s="294" t="s">
        <v>3131</v>
      </c>
      <c r="E488" s="266">
        <f>VLOOKUP(D488,ФОТ!$B$3:$C$105,2,FALSE)</f>
        <v>134.82</v>
      </c>
      <c r="F488" s="55">
        <v>1.2</v>
      </c>
      <c r="G488" s="262">
        <f>ROUND(E488*F488,2)</f>
        <v>161.78</v>
      </c>
      <c r="H488" s="133">
        <f>ROUND(G488*ФОТ!$D$3,2)</f>
        <v>430.98</v>
      </c>
      <c r="I488" s="190">
        <f>ROUND(H488*ФОТ!$E$3,1)</f>
        <v>624.9</v>
      </c>
      <c r="J488" s="195"/>
    </row>
    <row r="489" spans="1:10" x14ac:dyDescent="0.2">
      <c r="A489" s="100"/>
      <c r="B489" s="57" t="s">
        <v>3603</v>
      </c>
      <c r="C489" s="62"/>
      <c r="D489" s="53"/>
      <c r="E489" s="62"/>
      <c r="F489" s="55"/>
      <c r="G489" s="39"/>
      <c r="H489" s="55"/>
      <c r="I489" s="202"/>
      <c r="J489" s="224"/>
    </row>
    <row r="490" spans="1:10" ht="15" x14ac:dyDescent="0.25">
      <c r="A490" s="100"/>
      <c r="B490" s="57"/>
      <c r="C490" s="54"/>
      <c r="D490" s="53"/>
      <c r="E490" s="54"/>
      <c r="F490" s="55"/>
      <c r="G490" s="55"/>
      <c r="H490" s="55"/>
      <c r="I490" s="368">
        <f>I487+I488</f>
        <v>1442.7</v>
      </c>
      <c r="J490" s="224"/>
    </row>
    <row r="491" spans="1:10" x14ac:dyDescent="0.2">
      <c r="A491" s="100"/>
      <c r="B491" s="57"/>
      <c r="C491" s="54"/>
      <c r="D491" s="53"/>
      <c r="E491" s="54"/>
      <c r="F491" s="55"/>
      <c r="G491" s="56"/>
      <c r="H491" s="56"/>
      <c r="I491" s="207"/>
      <c r="J491" s="224"/>
    </row>
    <row r="492" spans="1:10" x14ac:dyDescent="0.2">
      <c r="A492" s="100"/>
      <c r="B492" s="57" t="s">
        <v>2496</v>
      </c>
      <c r="C492" s="54"/>
      <c r="D492" s="53"/>
      <c r="E492" s="54"/>
      <c r="F492" s="55"/>
      <c r="G492" s="56"/>
      <c r="H492" s="56"/>
      <c r="I492" s="207"/>
      <c r="J492" s="224"/>
    </row>
    <row r="493" spans="1:10" ht="24.75" customHeight="1" x14ac:dyDescent="0.2">
      <c r="A493" s="767" t="s">
        <v>3604</v>
      </c>
      <c r="B493" s="768"/>
      <c r="C493" s="768"/>
      <c r="D493" s="768"/>
      <c r="E493" s="768"/>
      <c r="F493" s="768"/>
      <c r="G493" s="768"/>
      <c r="H493" s="768"/>
      <c r="I493" s="768"/>
      <c r="J493" s="769"/>
    </row>
    <row r="494" spans="1:10" x14ac:dyDescent="0.2">
      <c r="A494" s="763" t="s">
        <v>3605</v>
      </c>
      <c r="B494" s="745"/>
      <c r="C494" s="745"/>
      <c r="D494" s="745"/>
      <c r="E494" s="745"/>
      <c r="F494" s="745"/>
      <c r="G494" s="745"/>
      <c r="H494" s="745"/>
      <c r="I494" s="745"/>
      <c r="J494" s="746"/>
    </row>
    <row r="495" spans="1:10" ht="18" customHeight="1" x14ac:dyDescent="0.2">
      <c r="A495" s="100"/>
      <c r="B495" s="57" t="s">
        <v>3606</v>
      </c>
      <c r="C495" s="54"/>
      <c r="D495" s="57" t="s">
        <v>75</v>
      </c>
      <c r="E495" s="54"/>
      <c r="F495" s="55"/>
      <c r="G495" s="56"/>
      <c r="H495" s="56"/>
      <c r="I495" s="57"/>
      <c r="J495" s="40"/>
    </row>
    <row r="496" spans="1:10" ht="18" customHeight="1" x14ac:dyDescent="0.2">
      <c r="A496" s="100"/>
      <c r="B496" s="745"/>
      <c r="C496" s="745"/>
      <c r="D496" s="745"/>
      <c r="E496" s="745"/>
      <c r="F496" s="745"/>
      <c r="G496" s="745"/>
      <c r="H496" s="745"/>
      <c r="I496" s="745"/>
      <c r="J496" s="746"/>
    </row>
    <row r="497" spans="1:10" ht="9" customHeight="1" x14ac:dyDescent="0.2">
      <c r="A497" s="146"/>
      <c r="B497" s="70"/>
      <c r="C497" s="140"/>
      <c r="D497" s="48"/>
      <c r="E497" s="140"/>
      <c r="F497" s="50"/>
      <c r="G497" s="387"/>
      <c r="H497" s="387"/>
      <c r="I497" s="70"/>
      <c r="J497" s="71"/>
    </row>
    <row r="498" spans="1:10" ht="14.45" customHeight="1" x14ac:dyDescent="0.2">
      <c r="A498" s="285"/>
      <c r="B498" s="57"/>
      <c r="C498" s="54"/>
      <c r="D498" s="53"/>
      <c r="E498" s="54"/>
      <c r="F498" s="55"/>
      <c r="G498" s="56"/>
      <c r="H498" s="56"/>
      <c r="I498" s="57"/>
      <c r="J498" s="57"/>
    </row>
    <row r="499" spans="1:10" x14ac:dyDescent="0.2">
      <c r="A499" s="285"/>
      <c r="B499" s="57"/>
      <c r="C499" s="54"/>
      <c r="D499" s="53"/>
      <c r="E499" s="54"/>
      <c r="F499" s="55"/>
      <c r="G499" s="56"/>
      <c r="H499" s="56"/>
      <c r="I499" s="57"/>
      <c r="J499" s="57"/>
    </row>
    <row r="500" spans="1:10" ht="18.75" customHeight="1" x14ac:dyDescent="0.2">
      <c r="A500" s="5" t="s">
        <v>76</v>
      </c>
      <c r="B500" s="5"/>
      <c r="C500" s="5"/>
      <c r="D500" s="286"/>
      <c r="E500" s="60"/>
      <c r="F500" s="138"/>
      <c r="G500" s="5"/>
      <c r="H500" s="5"/>
      <c r="I500" s="59"/>
      <c r="J500" s="60"/>
    </row>
    <row r="501" spans="1:10" ht="18.75" customHeight="1" x14ac:dyDescent="0.2">
      <c r="A501" s="5"/>
      <c r="B501" s="5"/>
      <c r="C501" s="5"/>
      <c r="D501" s="286"/>
      <c r="E501" s="60"/>
      <c r="F501" s="138"/>
      <c r="G501" s="5"/>
      <c r="H501" s="5"/>
      <c r="I501" s="59"/>
      <c r="J501" s="60"/>
    </row>
    <row r="502" spans="1:10" ht="15.75" customHeight="1" x14ac:dyDescent="0.2">
      <c r="A502" s="6"/>
      <c r="B502" s="6"/>
      <c r="C502" s="6"/>
      <c r="D502" s="53"/>
      <c r="E502" s="54"/>
      <c r="F502" s="55"/>
      <c r="G502" s="6"/>
      <c r="H502" s="6"/>
      <c r="I502" s="56"/>
      <c r="J502" s="57"/>
    </row>
    <row r="503" spans="1:10" x14ac:dyDescent="0.2">
      <c r="A503" s="289" t="s">
        <v>3835</v>
      </c>
      <c r="B503" s="290"/>
      <c r="C503" s="186" t="s">
        <v>3836</v>
      </c>
      <c r="D503" s="291" t="s">
        <v>3837</v>
      </c>
      <c r="E503" s="245" t="s">
        <v>484</v>
      </c>
      <c r="F503" s="158" t="s">
        <v>485</v>
      </c>
      <c r="G503" s="245" t="s">
        <v>486</v>
      </c>
      <c r="H503" s="252" t="s">
        <v>487</v>
      </c>
      <c r="I503" s="237" t="s">
        <v>488</v>
      </c>
      <c r="J503" s="238"/>
    </row>
    <row r="504" spans="1:10" x14ac:dyDescent="0.2">
      <c r="A504" s="292" t="s">
        <v>489</v>
      </c>
      <c r="B504" s="160"/>
      <c r="C504" s="293" t="s">
        <v>490</v>
      </c>
      <c r="D504" s="294" t="s">
        <v>491</v>
      </c>
      <c r="E504" s="154" t="s">
        <v>492</v>
      </c>
      <c r="F504" s="62" t="s">
        <v>493</v>
      </c>
      <c r="G504" s="154" t="s">
        <v>494</v>
      </c>
      <c r="H504" s="39" t="s">
        <v>495</v>
      </c>
      <c r="I504" s="239" t="s">
        <v>496</v>
      </c>
      <c r="J504" s="240" t="s">
        <v>497</v>
      </c>
    </row>
    <row r="505" spans="1:10" x14ac:dyDescent="0.2">
      <c r="A505" s="292"/>
      <c r="B505" s="160"/>
      <c r="C505" s="293"/>
      <c r="D505" s="294" t="s">
        <v>498</v>
      </c>
      <c r="E505" s="154" t="s">
        <v>499</v>
      </c>
      <c r="F505" s="62" t="s">
        <v>500</v>
      </c>
      <c r="G505" s="154" t="s">
        <v>501</v>
      </c>
      <c r="H505" s="39" t="s">
        <v>499</v>
      </c>
      <c r="I505" s="202" t="s">
        <v>1633</v>
      </c>
      <c r="J505" s="208" t="s">
        <v>1634</v>
      </c>
    </row>
    <row r="506" spans="1:10" x14ac:dyDescent="0.2">
      <c r="A506" s="295"/>
      <c r="B506" s="296"/>
      <c r="C506" s="71"/>
      <c r="D506" s="297"/>
      <c r="E506" s="247"/>
      <c r="F506" s="49" t="s">
        <v>1635</v>
      </c>
      <c r="G506" s="50" t="s">
        <v>499</v>
      </c>
      <c r="H506" s="298"/>
      <c r="I506" s="241" t="s">
        <v>1637</v>
      </c>
      <c r="J506" s="241" t="s">
        <v>1637</v>
      </c>
    </row>
    <row r="507" spans="1:10" x14ac:dyDescent="0.2">
      <c r="A507" s="100"/>
      <c r="B507" s="6"/>
      <c r="C507" s="62"/>
      <c r="D507" s="153"/>
      <c r="E507" s="62"/>
      <c r="F507" s="154"/>
      <c r="G507" s="42"/>
      <c r="H507" s="56"/>
      <c r="I507" s="225"/>
      <c r="J507" s="224"/>
    </row>
    <row r="508" spans="1:10" x14ac:dyDescent="0.2">
      <c r="A508" s="100" t="s">
        <v>77</v>
      </c>
      <c r="B508" s="6" t="s">
        <v>78</v>
      </c>
      <c r="C508" s="62" t="s">
        <v>2637</v>
      </c>
      <c r="D508" s="294" t="s">
        <v>3130</v>
      </c>
      <c r="E508" s="266">
        <f>VLOOKUP(D508,ФОТ!$B$3:$C$105,2,FALSE)</f>
        <v>127.08</v>
      </c>
      <c r="F508" s="55">
        <v>1.22</v>
      </c>
      <c r="G508" s="262">
        <f>ROUND(E508*F508,2)</f>
        <v>155.04</v>
      </c>
      <c r="H508" s="220">
        <f>ROUND(G508*ФОТ!$D$3,2)</f>
        <v>413.03</v>
      </c>
      <c r="I508" s="190">
        <f>ROUND(H508*ФОТ!$E$3,1)</f>
        <v>598.9</v>
      </c>
      <c r="J508" s="195"/>
    </row>
    <row r="509" spans="1:10" x14ac:dyDescent="0.2">
      <c r="A509" s="100"/>
      <c r="B509" s="6"/>
      <c r="C509" s="62"/>
      <c r="D509" s="294" t="s">
        <v>3131</v>
      </c>
      <c r="E509" s="266">
        <f>VLOOKUP(D509,ФОТ!$B$3:$C$105,2,FALSE)</f>
        <v>134.82</v>
      </c>
      <c r="F509" s="55">
        <v>1.23</v>
      </c>
      <c r="G509" s="262">
        <f>ROUND(E509*F509,2)</f>
        <v>165.83</v>
      </c>
      <c r="H509" s="220">
        <f>ROUND(G509*ФОТ!$D$3,2)</f>
        <v>441.77</v>
      </c>
      <c r="I509" s="190">
        <f>ROUND(H509*ФОТ!$E$3,1)</f>
        <v>640.6</v>
      </c>
      <c r="J509" s="195"/>
    </row>
    <row r="510" spans="1:10" ht="15" x14ac:dyDescent="0.25">
      <c r="A510" s="100"/>
      <c r="B510" s="6"/>
      <c r="C510" s="62"/>
      <c r="D510" s="53"/>
      <c r="E510" s="266"/>
      <c r="F510" s="55"/>
      <c r="G510" s="262"/>
      <c r="H510" s="220"/>
      <c r="I510" s="242">
        <f>I508+I509</f>
        <v>1239.5</v>
      </c>
      <c r="J510" s="194"/>
    </row>
    <row r="511" spans="1:10" x14ac:dyDescent="0.2">
      <c r="A511" s="100"/>
      <c r="B511" s="6"/>
      <c r="C511" s="62"/>
      <c r="D511" s="153"/>
      <c r="E511" s="39"/>
      <c r="F511" s="55"/>
      <c r="G511" s="42"/>
      <c r="H511" s="56"/>
      <c r="I511" s="225"/>
      <c r="J511" s="224"/>
    </row>
    <row r="512" spans="1:10" x14ac:dyDescent="0.2">
      <c r="A512" s="100" t="s">
        <v>79</v>
      </c>
      <c r="B512" s="6" t="s">
        <v>80</v>
      </c>
      <c r="C512" s="62" t="s">
        <v>2219</v>
      </c>
      <c r="D512" s="294" t="s">
        <v>3130</v>
      </c>
      <c r="E512" s="266">
        <f>VLOOKUP(D512,ФОТ!$B$3:$C$105,2,FALSE)</f>
        <v>127.08</v>
      </c>
      <c r="F512" s="55">
        <v>1.75</v>
      </c>
      <c r="G512" s="262">
        <f>ROUND(E512*F512,2)</f>
        <v>222.39</v>
      </c>
      <c r="H512" s="220">
        <f>ROUND(G512*ФОТ!$D$3,2)</f>
        <v>592.45000000000005</v>
      </c>
      <c r="I512" s="190">
        <f>ROUND(H512*ФОТ!$E$3,1)</f>
        <v>859.1</v>
      </c>
      <c r="J512" s="195"/>
    </row>
    <row r="513" spans="1:10" x14ac:dyDescent="0.2">
      <c r="A513" s="100"/>
      <c r="B513" s="6"/>
      <c r="C513" s="62"/>
      <c r="D513" s="294" t="s">
        <v>3131</v>
      </c>
      <c r="E513" s="266">
        <f>VLOOKUP(D513,ФОТ!$B$3:$C$105,2,FALSE)</f>
        <v>134.82</v>
      </c>
      <c r="F513" s="39">
        <v>1.75</v>
      </c>
      <c r="G513" s="262">
        <f>ROUND(E513*F513,2)</f>
        <v>235.94</v>
      </c>
      <c r="H513" s="220">
        <f>ROUND(G513*ФОТ!$D$3,2)</f>
        <v>628.54</v>
      </c>
      <c r="I513" s="190">
        <f>ROUND(H513*ФОТ!$E$3,1)</f>
        <v>911.4</v>
      </c>
      <c r="J513" s="195"/>
    </row>
    <row r="514" spans="1:10" ht="15" x14ac:dyDescent="0.25">
      <c r="A514" s="100"/>
      <c r="B514" s="6"/>
      <c r="C514" s="62"/>
      <c r="D514" s="53"/>
      <c r="E514" s="266"/>
      <c r="F514" s="55"/>
      <c r="G514" s="262"/>
      <c r="H514" s="220"/>
      <c r="I514" s="242">
        <f>I512+I513</f>
        <v>1770.5</v>
      </c>
      <c r="J514" s="194"/>
    </row>
    <row r="515" spans="1:10" x14ac:dyDescent="0.2">
      <c r="A515" s="100"/>
      <c r="B515" s="6"/>
      <c r="C515" s="62"/>
      <c r="D515" s="153"/>
      <c r="E515" s="39"/>
      <c r="F515" s="55"/>
      <c r="G515" s="42"/>
      <c r="H515" s="56"/>
      <c r="I515" s="225"/>
      <c r="J515" s="224"/>
    </row>
    <row r="516" spans="1:10" x14ac:dyDescent="0.2">
      <c r="A516" s="100" t="s">
        <v>81</v>
      </c>
      <c r="B516" s="6" t="s">
        <v>82</v>
      </c>
      <c r="C516" s="62" t="s">
        <v>2219</v>
      </c>
      <c r="D516" s="294" t="s">
        <v>2532</v>
      </c>
      <c r="E516" s="266">
        <f>VLOOKUP(D516,ФОТ!$B$3:$C$105,2,FALSE)</f>
        <v>115.21</v>
      </c>
      <c r="F516" s="55">
        <v>1.73</v>
      </c>
      <c r="G516" s="262">
        <f>ROUND(E516*F516,2)</f>
        <v>199.31</v>
      </c>
      <c r="H516" s="220">
        <f>ROUND(G516*ФОТ!$D$3,2)</f>
        <v>530.96</v>
      </c>
      <c r="I516" s="190">
        <f>ROUND(H516*ФОТ!$E$3,1)</f>
        <v>769.9</v>
      </c>
      <c r="J516" s="190">
        <f>ROUND(H516*ФОТ!$F$3,1)</f>
        <v>690.2</v>
      </c>
    </row>
    <row r="517" spans="1:10" x14ac:dyDescent="0.2">
      <c r="A517" s="100"/>
      <c r="B517" s="6"/>
      <c r="C517" s="62"/>
      <c r="D517" s="153"/>
      <c r="E517" s="39"/>
      <c r="F517" s="39"/>
      <c r="G517" s="42"/>
      <c r="H517" s="56"/>
      <c r="I517" s="225"/>
      <c r="J517" s="224"/>
    </row>
    <row r="518" spans="1:10" x14ac:dyDescent="0.2">
      <c r="A518" s="100" t="s">
        <v>1955</v>
      </c>
      <c r="B518" s="6" t="s">
        <v>1956</v>
      </c>
      <c r="C518" s="62" t="s">
        <v>2219</v>
      </c>
      <c r="D518" s="294" t="s">
        <v>2532</v>
      </c>
      <c r="E518" s="266">
        <f>VLOOKUP(D518,ФОТ!$B$3:$C$105,2,FALSE)</f>
        <v>115.21</v>
      </c>
      <c r="F518" s="55">
        <v>2.74</v>
      </c>
      <c r="G518" s="262">
        <f>ROUND(E518*F518,2)</f>
        <v>315.68</v>
      </c>
      <c r="H518" s="220">
        <f>ROUND(G518*ФОТ!$D$3,2)</f>
        <v>840.97</v>
      </c>
      <c r="I518" s="190">
        <f>ROUND(H518*ФОТ!$E$3,1)</f>
        <v>1219.4000000000001</v>
      </c>
      <c r="J518" s="190">
        <f>ROUND(H518*ФОТ!$F$3,1)</f>
        <v>1093.3</v>
      </c>
    </row>
    <row r="519" spans="1:10" x14ac:dyDescent="0.2">
      <c r="A519" s="100"/>
      <c r="B519" s="6"/>
      <c r="C519" s="62"/>
      <c r="D519" s="153"/>
      <c r="E519" s="39"/>
      <c r="F519" s="55"/>
      <c r="G519" s="42"/>
      <c r="H519" s="56"/>
      <c r="I519" s="225"/>
      <c r="J519" s="224"/>
    </row>
    <row r="520" spans="1:10" x14ac:dyDescent="0.2">
      <c r="A520" s="100" t="s">
        <v>1957</v>
      </c>
      <c r="B520" s="6" t="s">
        <v>1958</v>
      </c>
      <c r="C520" s="62" t="s">
        <v>2219</v>
      </c>
      <c r="D520" s="294" t="s">
        <v>3130</v>
      </c>
      <c r="E520" s="266">
        <f>VLOOKUP(D520,ФОТ!$B$3:$C$105,2,FALSE)</f>
        <v>127.08</v>
      </c>
      <c r="F520" s="55">
        <v>1.51</v>
      </c>
      <c r="G520" s="262">
        <f>ROUND(E520*F520,2)</f>
        <v>191.89</v>
      </c>
      <c r="H520" s="220">
        <f>ROUND(G520*ФОТ!$D$3,2)</f>
        <v>511.19</v>
      </c>
      <c r="I520" s="190">
        <f>ROUND(H520*ФОТ!$E$3,1)</f>
        <v>741.2</v>
      </c>
      <c r="J520" s="195"/>
    </row>
    <row r="521" spans="1:10" x14ac:dyDescent="0.2">
      <c r="A521" s="100"/>
      <c r="B521" s="6"/>
      <c r="C521" s="62"/>
      <c r="D521" s="294" t="s">
        <v>3131</v>
      </c>
      <c r="E521" s="266">
        <f>VLOOKUP(D521,ФОТ!$B$3:$C$105,2,FALSE)</f>
        <v>134.82</v>
      </c>
      <c r="F521" s="39">
        <v>1.51</v>
      </c>
      <c r="G521" s="262">
        <f>ROUND(E521*F521,2)</f>
        <v>203.58</v>
      </c>
      <c r="H521" s="220">
        <f>ROUND(G521*ФОТ!$D$3,2)</f>
        <v>542.34</v>
      </c>
      <c r="I521" s="190">
        <f>ROUND(H521*ФОТ!$E$3,1)</f>
        <v>786.4</v>
      </c>
      <c r="J521" s="195"/>
    </row>
    <row r="522" spans="1:10" ht="15" x14ac:dyDescent="0.25">
      <c r="A522" s="100"/>
      <c r="B522" s="6"/>
      <c r="C522" s="62"/>
      <c r="D522" s="53"/>
      <c r="E522" s="266"/>
      <c r="F522" s="55"/>
      <c r="G522" s="262"/>
      <c r="H522" s="220"/>
      <c r="I522" s="242">
        <f>I520+I521</f>
        <v>1527.6</v>
      </c>
      <c r="J522" s="195"/>
    </row>
    <row r="523" spans="1:10" x14ac:dyDescent="0.2">
      <c r="A523" s="100"/>
      <c r="B523" s="6"/>
      <c r="C523" s="62"/>
      <c r="D523" s="153"/>
      <c r="E523" s="39"/>
      <c r="F523" s="55"/>
      <c r="G523" s="39"/>
      <c r="H523" s="154"/>
      <c r="I523" s="202"/>
      <c r="J523" s="195"/>
    </row>
    <row r="524" spans="1:10" x14ac:dyDescent="0.2">
      <c r="A524" s="100" t="s">
        <v>1959</v>
      </c>
      <c r="B524" s="6" t="s">
        <v>1960</v>
      </c>
      <c r="C524" s="62" t="s">
        <v>2219</v>
      </c>
      <c r="D524" s="294" t="s">
        <v>3130</v>
      </c>
      <c r="E524" s="266">
        <f>VLOOKUP(D524,ФОТ!$B$3:$C$105,2,FALSE)</f>
        <v>127.08</v>
      </c>
      <c r="F524" s="55">
        <v>2</v>
      </c>
      <c r="G524" s="262">
        <f>ROUND(E524*F524,2)</f>
        <v>254.16</v>
      </c>
      <c r="H524" s="220">
        <f>ROUND(G524*ФОТ!$D$3,2)</f>
        <v>677.08</v>
      </c>
      <c r="I524" s="190">
        <f>ROUND(H524*ФОТ!$E$3,1)</f>
        <v>981.8</v>
      </c>
      <c r="J524" s="195"/>
    </row>
    <row r="525" spans="1:10" x14ac:dyDescent="0.2">
      <c r="A525" s="100"/>
      <c r="B525" s="6"/>
      <c r="C525" s="62"/>
      <c r="D525" s="294" t="s">
        <v>3131</v>
      </c>
      <c r="E525" s="266">
        <f>VLOOKUP(D525,ФОТ!$B$3:$C$105,2,FALSE)</f>
        <v>134.82</v>
      </c>
      <c r="F525" s="39">
        <v>2</v>
      </c>
      <c r="G525" s="262">
        <f>ROUND(E525*F525,2)</f>
        <v>269.64</v>
      </c>
      <c r="H525" s="220">
        <f>ROUND(G525*ФОТ!$D$3,2)</f>
        <v>718.32</v>
      </c>
      <c r="I525" s="190">
        <f>ROUND(H525*ФОТ!$E$3,1)</f>
        <v>1041.5999999999999</v>
      </c>
      <c r="J525" s="195"/>
    </row>
    <row r="526" spans="1:10" ht="15" x14ac:dyDescent="0.25">
      <c r="A526" s="100"/>
      <c r="B526" s="6"/>
      <c r="C526" s="62"/>
      <c r="D526" s="53"/>
      <c r="E526" s="39"/>
      <c r="F526" s="55"/>
      <c r="G526" s="39"/>
      <c r="H526" s="154"/>
      <c r="I526" s="242">
        <f>I524+I525</f>
        <v>2023.4</v>
      </c>
      <c r="J526" s="224"/>
    </row>
    <row r="527" spans="1:10" ht="22.5" customHeight="1" x14ac:dyDescent="0.2">
      <c r="A527" s="100" t="s">
        <v>1961</v>
      </c>
      <c r="B527" s="6" t="s">
        <v>1962</v>
      </c>
      <c r="C527" s="62" t="s">
        <v>2637</v>
      </c>
      <c r="D527" s="294" t="s">
        <v>2532</v>
      </c>
      <c r="E527" s="266">
        <f>VLOOKUP(D527,ФОТ!$B$3:$C$105,2,FALSE)</f>
        <v>115.21</v>
      </c>
      <c r="F527" s="55">
        <v>0.63</v>
      </c>
      <c r="G527" s="262">
        <f>ROUND(E527*F527,2)</f>
        <v>72.58</v>
      </c>
      <c r="H527" s="220">
        <f>ROUND(G527*ФОТ!$D$3,2)</f>
        <v>193.35</v>
      </c>
      <c r="I527" s="190">
        <f>ROUND(H527*ФОТ!$E$3,1)</f>
        <v>280.39999999999998</v>
      </c>
      <c r="J527" s="195"/>
    </row>
    <row r="528" spans="1:10" ht="13.5" customHeight="1" x14ac:dyDescent="0.2">
      <c r="A528" s="100"/>
      <c r="B528" s="6" t="s">
        <v>1963</v>
      </c>
      <c r="C528" s="62"/>
      <c r="D528" s="294" t="s">
        <v>3130</v>
      </c>
      <c r="E528" s="266">
        <f>VLOOKUP(D528,ФОТ!$B$3:$C$105,2,FALSE)</f>
        <v>127.08</v>
      </c>
      <c r="F528" s="55">
        <v>0.64</v>
      </c>
      <c r="G528" s="262">
        <f>ROUND(E528*F528,2)</f>
        <v>81.33</v>
      </c>
      <c r="H528" s="220">
        <f>ROUND(G528*ФОТ!$D$3,2)</f>
        <v>216.66</v>
      </c>
      <c r="I528" s="190">
        <f>ROUND(H528*ФОТ!$E$3,1)</f>
        <v>314.2</v>
      </c>
      <c r="J528" s="195"/>
    </row>
    <row r="529" spans="1:10" ht="13.5" customHeight="1" x14ac:dyDescent="0.25">
      <c r="A529" s="100"/>
      <c r="B529" s="6"/>
      <c r="C529" s="62"/>
      <c r="D529" s="53"/>
      <c r="E529" s="266"/>
      <c r="F529" s="55"/>
      <c r="G529" s="262"/>
      <c r="H529" s="220"/>
      <c r="I529" s="242">
        <f>I527+I528</f>
        <v>594.6</v>
      </c>
      <c r="J529" s="194"/>
    </row>
    <row r="530" spans="1:10" ht="13.5" customHeight="1" x14ac:dyDescent="0.2">
      <c r="A530" s="100"/>
      <c r="B530" s="6"/>
      <c r="C530" s="62"/>
      <c r="D530" s="153"/>
      <c r="E530" s="39"/>
      <c r="F530" s="55"/>
      <c r="G530" s="39"/>
      <c r="H530" s="154"/>
      <c r="I530" s="202"/>
      <c r="J530" s="224"/>
    </row>
    <row r="531" spans="1:10" ht="13.5" customHeight="1" x14ac:dyDescent="0.2">
      <c r="A531" s="100" t="s">
        <v>1964</v>
      </c>
      <c r="B531" s="6" t="s">
        <v>1965</v>
      </c>
      <c r="C531" s="62" t="s">
        <v>2219</v>
      </c>
      <c r="D531" s="294" t="s">
        <v>2532</v>
      </c>
      <c r="E531" s="266">
        <f>VLOOKUP(D531,ФОТ!$B$3:$C$105,2,FALSE)</f>
        <v>115.21</v>
      </c>
      <c r="F531" s="55">
        <v>1.27</v>
      </c>
      <c r="G531" s="262">
        <f>ROUND(E531*F531,2)</f>
        <v>146.32</v>
      </c>
      <c r="H531" s="220">
        <f>ROUND(G531*ФОТ!$D$3,2)</f>
        <v>389.8</v>
      </c>
      <c r="I531" s="190">
        <f>ROUND(H531*ФОТ!$E$3,1)</f>
        <v>565.20000000000005</v>
      </c>
      <c r="J531" s="195"/>
    </row>
    <row r="532" spans="1:10" ht="13.5" customHeight="1" x14ac:dyDescent="0.2">
      <c r="A532" s="100"/>
      <c r="B532" s="6" t="s">
        <v>1966</v>
      </c>
      <c r="C532" s="62"/>
      <c r="D532" s="153"/>
      <c r="E532" s="39"/>
      <c r="F532" s="55"/>
      <c r="G532" s="39"/>
      <c r="H532" s="154"/>
      <c r="I532" s="202"/>
      <c r="J532" s="224"/>
    </row>
    <row r="533" spans="1:10" ht="13.5" customHeight="1" x14ac:dyDescent="0.2">
      <c r="A533" s="100"/>
      <c r="B533" s="6"/>
      <c r="C533" s="62"/>
      <c r="D533" s="153"/>
      <c r="E533" s="39"/>
      <c r="F533" s="55"/>
      <c r="G533" s="39"/>
      <c r="H533" s="154"/>
      <c r="I533" s="202"/>
      <c r="J533" s="224"/>
    </row>
    <row r="534" spans="1:10" ht="13.5" customHeight="1" x14ac:dyDescent="0.2">
      <c r="A534" s="100" t="s">
        <v>1967</v>
      </c>
      <c r="B534" s="40" t="s">
        <v>1968</v>
      </c>
      <c r="C534" s="62"/>
      <c r="D534" s="53"/>
      <c r="E534" s="39"/>
      <c r="F534" s="39"/>
      <c r="G534" s="39"/>
      <c r="H534" s="154"/>
      <c r="I534" s="202"/>
      <c r="J534" s="224"/>
    </row>
    <row r="535" spans="1:10" ht="13.5" customHeight="1" x14ac:dyDescent="0.2">
      <c r="A535" s="100"/>
      <c r="B535" s="6" t="s">
        <v>1969</v>
      </c>
      <c r="C535" s="62" t="s">
        <v>864</v>
      </c>
      <c r="D535" s="294" t="s">
        <v>2532</v>
      </c>
      <c r="E535" s="266">
        <f>VLOOKUP(D535,ФОТ!$B$3:$C$105,2,FALSE)</f>
        <v>115.21</v>
      </c>
      <c r="F535" s="39">
        <v>0.47</v>
      </c>
      <c r="G535" s="262">
        <f>ROUND(E535*F535,2)</f>
        <v>54.15</v>
      </c>
      <c r="H535" s="220">
        <f>ROUND(G535*ФОТ!$D$3,2)</f>
        <v>144.26</v>
      </c>
      <c r="I535" s="190">
        <f>ROUND(H535*ФОТ!$E$3,1)</f>
        <v>209.2</v>
      </c>
      <c r="J535" s="195"/>
    </row>
    <row r="536" spans="1:10" ht="13.5" customHeight="1" x14ac:dyDescent="0.2">
      <c r="A536" s="100"/>
      <c r="B536" s="57"/>
      <c r="C536" s="62"/>
      <c r="D536" s="294" t="s">
        <v>3130</v>
      </c>
      <c r="E536" s="266">
        <f>VLOOKUP(D536,ФОТ!$B$3:$C$105,2,FALSE)</f>
        <v>127.08</v>
      </c>
      <c r="F536" s="55">
        <v>0.48</v>
      </c>
      <c r="G536" s="262">
        <f>ROUND(E536*F536,2)</f>
        <v>61</v>
      </c>
      <c r="H536" s="220">
        <f>ROUND(G536*ФОТ!$D$3,2)</f>
        <v>162.5</v>
      </c>
      <c r="I536" s="190">
        <f>ROUND(H536*ФОТ!$E$3,1)</f>
        <v>235.6</v>
      </c>
      <c r="J536" s="195"/>
    </row>
    <row r="537" spans="1:10" ht="13.5" customHeight="1" x14ac:dyDescent="0.25">
      <c r="A537" s="100"/>
      <c r="B537" s="57"/>
      <c r="C537" s="62"/>
      <c r="D537" s="53"/>
      <c r="E537" s="266"/>
      <c r="F537" s="55"/>
      <c r="G537" s="262"/>
      <c r="H537" s="220"/>
      <c r="I537" s="242">
        <f>I535+I536</f>
        <v>444.8</v>
      </c>
      <c r="J537" s="194"/>
    </row>
    <row r="538" spans="1:10" ht="13.5" customHeight="1" x14ac:dyDescent="0.2">
      <c r="A538" s="100"/>
      <c r="B538" s="57"/>
      <c r="C538" s="62"/>
      <c r="D538" s="153"/>
      <c r="E538" s="39"/>
      <c r="F538" s="55"/>
      <c r="G538" s="39"/>
      <c r="H538" s="154"/>
      <c r="I538" s="202"/>
      <c r="J538" s="224"/>
    </row>
    <row r="539" spans="1:10" ht="13.5" customHeight="1" x14ac:dyDescent="0.2">
      <c r="A539" s="100"/>
      <c r="B539" s="57" t="s">
        <v>1970</v>
      </c>
      <c r="C539" s="62" t="s">
        <v>2219</v>
      </c>
      <c r="D539" s="294" t="s">
        <v>2532</v>
      </c>
      <c r="E539" s="266">
        <f>VLOOKUP(D539,ФОТ!$B$3:$C$105,2,FALSE)</f>
        <v>115.21</v>
      </c>
      <c r="F539" s="55">
        <v>1</v>
      </c>
      <c r="G539" s="262">
        <f>ROUND(E539*F539,2)</f>
        <v>115.21</v>
      </c>
      <c r="H539" s="220">
        <f>ROUND(G539*ФОТ!$D$3,2)</f>
        <v>306.92</v>
      </c>
      <c r="I539" s="190">
        <f>ROUND(H539*ФОТ!$E$3,1)</f>
        <v>445</v>
      </c>
      <c r="J539" s="195"/>
    </row>
    <row r="540" spans="1:10" ht="13.5" customHeight="1" x14ac:dyDescent="0.2">
      <c r="A540" s="100"/>
      <c r="B540" s="57"/>
      <c r="C540" s="62"/>
      <c r="D540" s="294" t="s">
        <v>3130</v>
      </c>
      <c r="E540" s="266">
        <f>VLOOKUP(D540,ФОТ!$B$3:$C$105,2,FALSE)</f>
        <v>127.08</v>
      </c>
      <c r="F540" s="39">
        <v>1</v>
      </c>
      <c r="G540" s="262">
        <f>ROUND(E540*F540,2)</f>
        <v>127.08</v>
      </c>
      <c r="H540" s="220">
        <f>ROUND(G540*ФОТ!$D$3,2)</f>
        <v>338.54</v>
      </c>
      <c r="I540" s="190">
        <f>ROUND(H540*ФОТ!$E$3,1)</f>
        <v>490.9</v>
      </c>
      <c r="J540" s="195"/>
    </row>
    <row r="541" spans="1:10" ht="13.5" customHeight="1" x14ac:dyDescent="0.25">
      <c r="A541" s="100"/>
      <c r="B541" s="57"/>
      <c r="C541" s="62"/>
      <c r="D541" s="53"/>
      <c r="E541" s="266"/>
      <c r="F541" s="39"/>
      <c r="G541" s="262"/>
      <c r="H541" s="220"/>
      <c r="I541" s="242">
        <f>I539+I540</f>
        <v>935.9</v>
      </c>
      <c r="J541" s="194"/>
    </row>
    <row r="542" spans="1:10" ht="13.5" customHeight="1" x14ac:dyDescent="0.2">
      <c r="A542" s="100"/>
      <c r="B542" s="57"/>
      <c r="C542" s="62"/>
      <c r="D542" s="153"/>
      <c r="E542" s="39"/>
      <c r="F542" s="39"/>
      <c r="G542" s="39"/>
      <c r="H542" s="154"/>
      <c r="I542" s="202"/>
      <c r="J542" s="224"/>
    </row>
    <row r="543" spans="1:10" ht="13.5" customHeight="1" x14ac:dyDescent="0.2">
      <c r="A543" s="100"/>
      <c r="B543" s="57" t="s">
        <v>1971</v>
      </c>
      <c r="C543" s="62" t="s">
        <v>2219</v>
      </c>
      <c r="D543" s="294" t="s">
        <v>2532</v>
      </c>
      <c r="E543" s="266">
        <f>VLOOKUP(D543,ФОТ!$B$3:$C$105,2,FALSE)</f>
        <v>115.21</v>
      </c>
      <c r="F543" s="39">
        <v>1.5</v>
      </c>
      <c r="G543" s="262">
        <f>ROUND(E543*F543,2)</f>
        <v>172.82</v>
      </c>
      <c r="H543" s="220">
        <f>ROUND(G543*ФОТ!$D$3,2)</f>
        <v>460.39</v>
      </c>
      <c r="I543" s="190">
        <f>ROUND(H543*ФОТ!$E$3,1)</f>
        <v>667.6</v>
      </c>
      <c r="J543" s="195"/>
    </row>
    <row r="544" spans="1:10" ht="13.5" customHeight="1" x14ac:dyDescent="0.2">
      <c r="A544" s="100"/>
      <c r="B544" s="57"/>
      <c r="C544" s="62"/>
      <c r="D544" s="294" t="s">
        <v>3130</v>
      </c>
      <c r="E544" s="266">
        <f>VLOOKUP(D544,ФОТ!$B$3:$C$105,2,FALSE)</f>
        <v>127.08</v>
      </c>
      <c r="F544" s="55">
        <v>1.5</v>
      </c>
      <c r="G544" s="262">
        <f>ROUND(E544*F544,2)</f>
        <v>190.62</v>
      </c>
      <c r="H544" s="220">
        <f>ROUND(G544*ФОТ!$D$3,2)</f>
        <v>507.81</v>
      </c>
      <c r="I544" s="190">
        <f>ROUND(H544*ФОТ!$E$3,1)</f>
        <v>736.3</v>
      </c>
      <c r="J544" s="195"/>
    </row>
    <row r="545" spans="1:10" ht="13.5" customHeight="1" x14ac:dyDescent="0.25">
      <c r="A545" s="100"/>
      <c r="B545" s="57"/>
      <c r="C545" s="62"/>
      <c r="D545" s="53"/>
      <c r="E545" s="266"/>
      <c r="F545" s="55"/>
      <c r="G545" s="262"/>
      <c r="H545" s="220"/>
      <c r="I545" s="242">
        <f>I543+I544</f>
        <v>1403.9</v>
      </c>
      <c r="J545" s="194"/>
    </row>
    <row r="546" spans="1:10" ht="13.5" customHeight="1" x14ac:dyDescent="0.2">
      <c r="A546" s="100"/>
      <c r="B546" s="57"/>
      <c r="C546" s="62"/>
      <c r="D546" s="153"/>
      <c r="E546" s="39"/>
      <c r="F546" s="55"/>
      <c r="G546" s="39"/>
      <c r="H546" s="154"/>
      <c r="I546" s="202"/>
      <c r="J546" s="224"/>
    </row>
    <row r="547" spans="1:10" ht="13.5" customHeight="1" x14ac:dyDescent="0.2">
      <c r="A547" s="100"/>
      <c r="B547" s="57" t="s">
        <v>1972</v>
      </c>
      <c r="C547" s="62" t="s">
        <v>2219</v>
      </c>
      <c r="D547" s="294" t="s">
        <v>2532</v>
      </c>
      <c r="E547" s="266">
        <f>VLOOKUP(D547,ФОТ!$B$3:$C$105,2,FALSE)</f>
        <v>115.21</v>
      </c>
      <c r="F547" s="39">
        <v>1.87</v>
      </c>
      <c r="G547" s="262">
        <f>ROUND(E547*F547,2)</f>
        <v>215.44</v>
      </c>
      <c r="H547" s="220">
        <f>ROUND(G547*ФОТ!$D$3,2)</f>
        <v>573.92999999999995</v>
      </c>
      <c r="I547" s="190">
        <f>ROUND(H547*ФОТ!$E$3,1)</f>
        <v>832.2</v>
      </c>
      <c r="J547" s="195"/>
    </row>
    <row r="548" spans="1:10" ht="13.5" customHeight="1" x14ac:dyDescent="0.2">
      <c r="A548" s="100"/>
      <c r="B548" s="57"/>
      <c r="C548" s="62"/>
      <c r="D548" s="294" t="s">
        <v>3130</v>
      </c>
      <c r="E548" s="266">
        <f>VLOOKUP(D548,ФОТ!$B$3:$C$105,2,FALSE)</f>
        <v>127.08</v>
      </c>
      <c r="F548" s="55">
        <v>1.87</v>
      </c>
      <c r="G548" s="262">
        <f>ROUND(E548*F548,2)</f>
        <v>237.64</v>
      </c>
      <c r="H548" s="220">
        <f>ROUND(G548*ФОТ!$D$3,2)</f>
        <v>633.07000000000005</v>
      </c>
      <c r="I548" s="190">
        <f>ROUND(H548*ФОТ!$E$3,1)</f>
        <v>918</v>
      </c>
      <c r="J548" s="195"/>
    </row>
    <row r="549" spans="1:10" ht="13.5" customHeight="1" x14ac:dyDescent="0.25">
      <c r="A549" s="100"/>
      <c r="B549" s="57"/>
      <c r="C549" s="62"/>
      <c r="D549" s="53"/>
      <c r="E549" s="266"/>
      <c r="F549" s="55"/>
      <c r="G549" s="262"/>
      <c r="H549" s="220"/>
      <c r="I549" s="242">
        <f>I547+I548</f>
        <v>1750.2</v>
      </c>
      <c r="J549" s="194"/>
    </row>
    <row r="550" spans="1:10" ht="13.5" customHeight="1" x14ac:dyDescent="0.2">
      <c r="A550" s="100"/>
      <c r="B550" s="57"/>
      <c r="C550" s="62"/>
      <c r="D550" s="153"/>
      <c r="E550" s="39"/>
      <c r="F550" s="55"/>
      <c r="G550" s="39"/>
      <c r="H550" s="154"/>
      <c r="I550" s="202"/>
      <c r="J550" s="224"/>
    </row>
    <row r="551" spans="1:10" ht="13.5" customHeight="1" x14ac:dyDescent="0.2">
      <c r="A551" s="100" t="s">
        <v>1973</v>
      </c>
      <c r="B551" s="6" t="s">
        <v>1974</v>
      </c>
      <c r="C551" s="62" t="s">
        <v>1975</v>
      </c>
      <c r="D551" s="294" t="s">
        <v>3130</v>
      </c>
      <c r="E551" s="266">
        <f>VLOOKUP(D551,ФОТ!$B$3:$C$105,2,FALSE)</f>
        <v>127.08</v>
      </c>
      <c r="F551" s="39">
        <v>5.83</v>
      </c>
      <c r="G551" s="262">
        <f>ROUND(E551*F551,2)</f>
        <v>740.88</v>
      </c>
      <c r="H551" s="220">
        <f>ROUND(G551*ФОТ!$D$3,2)</f>
        <v>1973.7</v>
      </c>
      <c r="I551" s="190">
        <f>ROUND(H551*ФОТ!$E$3,1)</f>
        <v>2861.9</v>
      </c>
      <c r="J551" s="195"/>
    </row>
    <row r="552" spans="1:10" ht="13.5" customHeight="1" x14ac:dyDescent="0.2">
      <c r="A552" s="100"/>
      <c r="B552" s="6" t="s">
        <v>1976</v>
      </c>
      <c r="C552" s="62"/>
      <c r="D552" s="294" t="s">
        <v>3131</v>
      </c>
      <c r="E552" s="266">
        <f>VLOOKUP(D552,ФОТ!$B$3:$C$105,2,FALSE)</f>
        <v>134.82</v>
      </c>
      <c r="F552" s="55">
        <v>5.83</v>
      </c>
      <c r="G552" s="262">
        <f>ROUND(E552*F552,2)</f>
        <v>786</v>
      </c>
      <c r="H552" s="220">
        <f>ROUND(G552*ФОТ!$D$3,2)</f>
        <v>2093.9</v>
      </c>
      <c r="I552" s="190">
        <f>ROUND(H552*ФОТ!$E$3,1)</f>
        <v>3036.2</v>
      </c>
      <c r="J552" s="195"/>
    </row>
    <row r="553" spans="1:10" ht="13.5" customHeight="1" x14ac:dyDescent="0.25">
      <c r="A553" s="100"/>
      <c r="B553" s="6"/>
      <c r="C553" s="62"/>
      <c r="D553" s="53"/>
      <c r="E553" s="266"/>
      <c r="F553" s="55"/>
      <c r="G553" s="262"/>
      <c r="H553" s="220"/>
      <c r="I553" s="242">
        <f>I551+I552</f>
        <v>5898.1</v>
      </c>
      <c r="J553" s="194"/>
    </row>
    <row r="554" spans="1:10" ht="13.5" customHeight="1" x14ac:dyDescent="0.2">
      <c r="A554" s="100"/>
      <c r="B554" s="6"/>
      <c r="C554" s="62"/>
      <c r="D554" s="286"/>
      <c r="E554" s="39"/>
      <c r="F554" s="55"/>
      <c r="G554" s="39"/>
      <c r="H554" s="154"/>
      <c r="I554" s="202"/>
      <c r="J554" s="224"/>
    </row>
    <row r="555" spans="1:10" ht="13.5" customHeight="1" x14ac:dyDescent="0.2">
      <c r="A555" s="100" t="s">
        <v>1977</v>
      </c>
      <c r="B555" s="6" t="s">
        <v>1978</v>
      </c>
      <c r="C555" s="62" t="s">
        <v>2219</v>
      </c>
      <c r="D555" s="294" t="s">
        <v>2532</v>
      </c>
      <c r="E555" s="266">
        <f>VLOOKUP(D555,ФОТ!$B$3:$C$105,2,FALSE)</f>
        <v>115.21</v>
      </c>
      <c r="F555" s="154">
        <v>11.66</v>
      </c>
      <c r="G555" s="262">
        <f>ROUND(E555*F555,2)</f>
        <v>1343.35</v>
      </c>
      <c r="H555" s="220">
        <f>ROUND(G555*ФОТ!$D$3,2)</f>
        <v>3578.68</v>
      </c>
      <c r="I555" s="190">
        <f>ROUND(H555*ФОТ!$E$3,1)</f>
        <v>5189.1000000000004</v>
      </c>
      <c r="J555" s="195"/>
    </row>
    <row r="556" spans="1:10" ht="13.5" customHeight="1" x14ac:dyDescent="0.2">
      <c r="A556" s="100"/>
      <c r="B556" s="57" t="s">
        <v>2517</v>
      </c>
      <c r="C556" s="62"/>
      <c r="D556" s="53"/>
      <c r="E556" s="39"/>
      <c r="F556" s="154"/>
      <c r="G556" s="39"/>
      <c r="H556" s="154"/>
      <c r="I556" s="202"/>
      <c r="J556" s="224"/>
    </row>
    <row r="557" spans="1:10" ht="13.5" customHeight="1" x14ac:dyDescent="0.2">
      <c r="A557" s="100"/>
      <c r="B557" s="57"/>
      <c r="C557" s="62"/>
      <c r="D557" s="153"/>
      <c r="E557" s="39"/>
      <c r="F557" s="154"/>
      <c r="G557" s="39"/>
      <c r="H557" s="154"/>
      <c r="I557" s="202"/>
      <c r="J557" s="224"/>
    </row>
    <row r="558" spans="1:10" ht="13.5" customHeight="1" x14ac:dyDescent="0.2">
      <c r="A558" s="100" t="s">
        <v>2518</v>
      </c>
      <c r="B558" s="57" t="s">
        <v>2451</v>
      </c>
      <c r="C558" s="62" t="s">
        <v>2219</v>
      </c>
      <c r="D558" s="294" t="s">
        <v>3130</v>
      </c>
      <c r="E558" s="266">
        <f>VLOOKUP(D558,ФОТ!$B$3:$C$105,2,FALSE)</f>
        <v>127.08</v>
      </c>
      <c r="F558" s="55">
        <v>3.6</v>
      </c>
      <c r="G558" s="262">
        <f>ROUND(E558*F558,2)</f>
        <v>457.49</v>
      </c>
      <c r="H558" s="220">
        <f>ROUND(G558*ФОТ!$D$3,2)</f>
        <v>1218.75</v>
      </c>
      <c r="I558" s="190">
        <f>ROUND(H558*ФОТ!$E$3,1)</f>
        <v>1767.2</v>
      </c>
      <c r="J558" s="195"/>
    </row>
    <row r="559" spans="1:10" ht="13.5" customHeight="1" x14ac:dyDescent="0.2">
      <c r="A559" s="100"/>
      <c r="B559" s="57" t="s">
        <v>1976</v>
      </c>
      <c r="C559" s="62"/>
      <c r="D559" s="294" t="s">
        <v>3131</v>
      </c>
      <c r="E559" s="266">
        <f>VLOOKUP(D559,ФОТ!$B$3:$C$105,2,FALSE)</f>
        <v>134.82</v>
      </c>
      <c r="F559" s="55">
        <v>3.6</v>
      </c>
      <c r="G559" s="262">
        <f>ROUND(E559*F559,2)</f>
        <v>485.35</v>
      </c>
      <c r="H559" s="220">
        <f>ROUND(G559*ФОТ!$D$3,2)</f>
        <v>1292.97</v>
      </c>
      <c r="I559" s="190">
        <f>ROUND(H559*ФОТ!$E$3,1)</f>
        <v>1874.8</v>
      </c>
      <c r="J559" s="195"/>
    </row>
    <row r="560" spans="1:10" ht="13.5" customHeight="1" x14ac:dyDescent="0.25">
      <c r="A560" s="100"/>
      <c r="B560" s="57"/>
      <c r="C560" s="62"/>
      <c r="D560" s="53"/>
      <c r="E560" s="266"/>
      <c r="F560" s="55"/>
      <c r="G560" s="262"/>
      <c r="H560" s="220"/>
      <c r="I560" s="242">
        <f>I558+I559</f>
        <v>3642</v>
      </c>
      <c r="J560" s="194"/>
    </row>
    <row r="561" spans="1:10" ht="13.5" customHeight="1" x14ac:dyDescent="0.2">
      <c r="A561" s="100"/>
      <c r="B561" s="57"/>
      <c r="C561" s="62"/>
      <c r="D561" s="288"/>
      <c r="E561" s="39"/>
      <c r="F561" s="55"/>
      <c r="G561" s="39"/>
      <c r="H561" s="154"/>
      <c r="I561" s="202"/>
      <c r="J561" s="224"/>
    </row>
    <row r="562" spans="1:10" ht="13.5" customHeight="1" x14ac:dyDescent="0.2">
      <c r="A562" s="100" t="s">
        <v>2452</v>
      </c>
      <c r="B562" s="6" t="s">
        <v>2453</v>
      </c>
      <c r="C562" s="62" t="s">
        <v>2219</v>
      </c>
      <c r="D562" s="294" t="s">
        <v>2532</v>
      </c>
      <c r="E562" s="266">
        <f>VLOOKUP(D562,ФОТ!$B$3:$C$105,2,FALSE)</f>
        <v>115.21</v>
      </c>
      <c r="F562" s="39">
        <v>7.2</v>
      </c>
      <c r="G562" s="262">
        <f>ROUND(E562*F562,2)</f>
        <v>829.51</v>
      </c>
      <c r="H562" s="220">
        <f>ROUND(G562*ФОТ!$D$3,2)</f>
        <v>2209.81</v>
      </c>
      <c r="I562" s="190">
        <f>ROUND(H562*ФОТ!$E$3,1)</f>
        <v>3204.2</v>
      </c>
      <c r="J562" s="195"/>
    </row>
    <row r="563" spans="1:10" ht="13.5" customHeight="1" x14ac:dyDescent="0.2">
      <c r="A563" s="100"/>
      <c r="B563" s="57" t="s">
        <v>744</v>
      </c>
      <c r="C563" s="62"/>
      <c r="D563" s="53"/>
      <c r="E563" s="39"/>
      <c r="F563" s="39"/>
      <c r="G563" s="39"/>
      <c r="H563" s="154"/>
      <c r="I563" s="202"/>
      <c r="J563" s="224"/>
    </row>
    <row r="564" spans="1:10" ht="13.5" customHeight="1" x14ac:dyDescent="0.2">
      <c r="A564" s="100"/>
      <c r="B564" s="57"/>
      <c r="C564" s="62"/>
      <c r="D564" s="53"/>
      <c r="E564" s="39"/>
      <c r="F564" s="39"/>
      <c r="G564" s="39"/>
      <c r="H564" s="154"/>
      <c r="I564" s="202"/>
      <c r="J564" s="224"/>
    </row>
    <row r="565" spans="1:10" ht="13.5" customHeight="1" x14ac:dyDescent="0.2">
      <c r="A565" s="100"/>
      <c r="B565" s="57"/>
      <c r="C565" s="62"/>
      <c r="D565" s="153"/>
      <c r="E565" s="39"/>
      <c r="F565" s="39"/>
      <c r="G565" s="39"/>
      <c r="H565" s="154"/>
      <c r="I565" s="202"/>
      <c r="J565" s="224"/>
    </row>
    <row r="566" spans="1:10" ht="13.5" customHeight="1" x14ac:dyDescent="0.2">
      <c r="A566" s="100" t="s">
        <v>745</v>
      </c>
      <c r="B566" s="6" t="s">
        <v>746</v>
      </c>
      <c r="C566" s="62" t="s">
        <v>2219</v>
      </c>
      <c r="D566" s="294" t="s">
        <v>3130</v>
      </c>
      <c r="E566" s="266">
        <f>VLOOKUP(D566,ФОТ!$B$3:$C$105,2,FALSE)</f>
        <v>127.08</v>
      </c>
      <c r="F566" s="39">
        <v>3.31</v>
      </c>
      <c r="G566" s="262">
        <f>ROUND(E566*F566,2)</f>
        <v>420.63</v>
      </c>
      <c r="H566" s="220">
        <f>ROUND(G566*ФОТ!$D$3,2)</f>
        <v>1120.56</v>
      </c>
      <c r="I566" s="190">
        <f>ROUND(H566*ФОТ!$E$3,1)</f>
        <v>1624.8</v>
      </c>
      <c r="J566" s="195"/>
    </row>
    <row r="567" spans="1:10" ht="13.5" customHeight="1" x14ac:dyDescent="0.2">
      <c r="A567" s="100"/>
      <c r="B567" s="57" t="s">
        <v>747</v>
      </c>
      <c r="C567" s="62"/>
      <c r="D567" s="294" t="s">
        <v>3131</v>
      </c>
      <c r="E567" s="266">
        <f>VLOOKUP(D567,ФОТ!$B$3:$C$105,2,FALSE)</f>
        <v>134.82</v>
      </c>
      <c r="F567" s="55">
        <v>3.31</v>
      </c>
      <c r="G567" s="262">
        <f>ROUND(E567*F567,2)</f>
        <v>446.25</v>
      </c>
      <c r="H567" s="220">
        <f>ROUND(G567*ФОТ!$D$3,2)</f>
        <v>1188.81</v>
      </c>
      <c r="I567" s="190">
        <f>ROUND(H567*ФОТ!$E$3,1)</f>
        <v>1723.8</v>
      </c>
      <c r="J567" s="195"/>
    </row>
    <row r="568" spans="1:10" ht="13.5" customHeight="1" x14ac:dyDescent="0.25">
      <c r="A568" s="100"/>
      <c r="B568" s="57"/>
      <c r="C568" s="62"/>
      <c r="D568" s="53"/>
      <c r="E568" s="266"/>
      <c r="F568" s="55"/>
      <c r="G568" s="262"/>
      <c r="H568" s="220"/>
      <c r="I568" s="242">
        <f>I566+I567</f>
        <v>3348.6</v>
      </c>
      <c r="J568" s="194"/>
    </row>
    <row r="569" spans="1:10" x14ac:dyDescent="0.2">
      <c r="A569" s="100"/>
      <c r="B569" s="57"/>
      <c r="C569" s="62"/>
      <c r="D569" s="153"/>
      <c r="E569" s="39"/>
      <c r="F569" s="55"/>
      <c r="G569" s="39"/>
      <c r="H569" s="154"/>
      <c r="I569" s="202"/>
      <c r="J569" s="224"/>
    </row>
    <row r="570" spans="1:10" ht="27.75" customHeight="1" x14ac:dyDescent="0.2">
      <c r="A570" s="100" t="s">
        <v>748</v>
      </c>
      <c r="B570" s="6" t="s">
        <v>746</v>
      </c>
      <c r="C570" s="62" t="s">
        <v>1975</v>
      </c>
      <c r="D570" s="294" t="s">
        <v>2532</v>
      </c>
      <c r="E570" s="266">
        <f>VLOOKUP(D570,ФОТ!$B$3:$C$105,2,FALSE)</f>
        <v>115.21</v>
      </c>
      <c r="F570" s="39">
        <v>6.62</v>
      </c>
      <c r="G570" s="262">
        <f>ROUND(E570*F570,2)</f>
        <v>762.69</v>
      </c>
      <c r="H570" s="220">
        <f>ROUND(G570*ФОТ!$D$3,2)</f>
        <v>2031.81</v>
      </c>
      <c r="I570" s="190">
        <f>ROUND(H570*ФОТ!$E$3,1)</f>
        <v>2946.1</v>
      </c>
      <c r="J570" s="195"/>
    </row>
    <row r="571" spans="1:10" ht="13.5" customHeight="1" x14ac:dyDescent="0.2">
      <c r="A571" s="100"/>
      <c r="B571" s="57" t="s">
        <v>749</v>
      </c>
      <c r="C571" s="62"/>
      <c r="D571" s="153"/>
      <c r="E571" s="39"/>
      <c r="F571" s="55"/>
      <c r="G571" s="39"/>
      <c r="H571" s="154"/>
      <c r="I571" s="202"/>
      <c r="J571" s="224"/>
    </row>
    <row r="572" spans="1:10" ht="13.5" customHeight="1" x14ac:dyDescent="0.2">
      <c r="A572" s="100"/>
      <c r="B572" s="57" t="s">
        <v>750</v>
      </c>
      <c r="C572" s="62"/>
      <c r="D572" s="153"/>
      <c r="E572" s="39"/>
      <c r="F572" s="55"/>
      <c r="G572" s="39"/>
      <c r="H572" s="154"/>
      <c r="I572" s="202"/>
      <c r="J572" s="224"/>
    </row>
    <row r="573" spans="1:10" ht="13.5" customHeight="1" x14ac:dyDescent="0.2">
      <c r="A573" s="100"/>
      <c r="B573" s="57"/>
      <c r="C573" s="62"/>
      <c r="D573" s="153"/>
      <c r="E573" s="39"/>
      <c r="F573" s="55"/>
      <c r="G573" s="39"/>
      <c r="H573" s="154"/>
      <c r="I573" s="202"/>
      <c r="J573" s="224"/>
    </row>
    <row r="574" spans="1:10" ht="13.5" customHeight="1" x14ac:dyDescent="0.2">
      <c r="A574" s="100" t="s">
        <v>751</v>
      </c>
      <c r="B574" s="6" t="s">
        <v>752</v>
      </c>
      <c r="C574" s="62" t="s">
        <v>2219</v>
      </c>
      <c r="D574" s="294" t="s">
        <v>3130</v>
      </c>
      <c r="E574" s="266">
        <f>VLOOKUP(D574,ФОТ!$B$3:$C$105,2,FALSE)</f>
        <v>127.08</v>
      </c>
      <c r="F574" s="55">
        <v>14.75</v>
      </c>
      <c r="G574" s="262">
        <f>ROUND(E574*F574,2)</f>
        <v>1874.43</v>
      </c>
      <c r="H574" s="220">
        <f>ROUND(G574*ФОТ!$D$3,2)</f>
        <v>4993.4799999999996</v>
      </c>
      <c r="I574" s="190">
        <f>ROUND(H574*ФОТ!$E$3,1)</f>
        <v>7240.5</v>
      </c>
      <c r="J574" s="195"/>
    </row>
    <row r="575" spans="1:10" ht="13.5" customHeight="1" x14ac:dyDescent="0.2">
      <c r="A575" s="100"/>
      <c r="B575" s="6" t="s">
        <v>753</v>
      </c>
      <c r="C575" s="62"/>
      <c r="D575" s="294" t="s">
        <v>3131</v>
      </c>
      <c r="E575" s="266">
        <f>VLOOKUP(D575,ФОТ!$B$3:$C$105,2,FALSE)</f>
        <v>134.82</v>
      </c>
      <c r="F575" s="39">
        <v>14.75</v>
      </c>
      <c r="G575" s="262">
        <f>ROUND(E575*F575,2)</f>
        <v>1988.6</v>
      </c>
      <c r="H575" s="220">
        <f>ROUND(G575*ФОТ!$D$3,2)</f>
        <v>5297.63</v>
      </c>
      <c r="I575" s="190">
        <f>ROUND(H575*ФОТ!$E$3,1)</f>
        <v>7681.6</v>
      </c>
      <c r="J575" s="195"/>
    </row>
    <row r="576" spans="1:10" ht="13.5" customHeight="1" x14ac:dyDescent="0.25">
      <c r="A576" s="100"/>
      <c r="B576" s="6"/>
      <c r="C576" s="62"/>
      <c r="D576" s="53"/>
      <c r="E576" s="266"/>
      <c r="F576" s="39"/>
      <c r="G576" s="262"/>
      <c r="H576" s="220"/>
      <c r="I576" s="242">
        <f>I574+I575</f>
        <v>14922.1</v>
      </c>
      <c r="J576" s="194"/>
    </row>
    <row r="577" spans="1:10" ht="13.5" customHeight="1" x14ac:dyDescent="0.2">
      <c r="A577" s="100"/>
      <c r="B577" s="6"/>
      <c r="C577" s="62"/>
      <c r="D577" s="153"/>
      <c r="E577" s="39"/>
      <c r="F577" s="39"/>
      <c r="G577" s="39"/>
      <c r="H577" s="154"/>
      <c r="I577" s="202"/>
      <c r="J577" s="224"/>
    </row>
    <row r="578" spans="1:10" ht="13.5" customHeight="1" x14ac:dyDescent="0.2">
      <c r="A578" s="100" t="s">
        <v>754</v>
      </c>
      <c r="B578" s="6" t="s">
        <v>755</v>
      </c>
      <c r="C578" s="62" t="s">
        <v>2219</v>
      </c>
      <c r="D578" s="294" t="s">
        <v>2532</v>
      </c>
      <c r="E578" s="266">
        <f>VLOOKUP(D578,ФОТ!$B$3:$C$105,2,FALSE)</f>
        <v>115.21</v>
      </c>
      <c r="F578" s="39">
        <v>29.5</v>
      </c>
      <c r="G578" s="262">
        <f>ROUND(E578*F578,2)</f>
        <v>3398.7</v>
      </c>
      <c r="H578" s="220">
        <f>ROUND(G578*ФОТ!$D$3,2)</f>
        <v>9054.14</v>
      </c>
      <c r="I578" s="190">
        <f>ROUND(H578*ФОТ!$E$3,1)</f>
        <v>13128.5</v>
      </c>
      <c r="J578" s="195"/>
    </row>
    <row r="579" spans="1:10" ht="13.5" customHeight="1" x14ac:dyDescent="0.2">
      <c r="A579" s="100"/>
      <c r="B579" s="6" t="s">
        <v>756</v>
      </c>
      <c r="C579" s="62"/>
      <c r="D579" s="153"/>
      <c r="E579" s="39"/>
      <c r="F579" s="39"/>
      <c r="G579" s="39"/>
      <c r="H579" s="154"/>
      <c r="I579" s="202"/>
      <c r="J579" s="224"/>
    </row>
    <row r="580" spans="1:10" ht="13.5" customHeight="1" x14ac:dyDescent="0.2">
      <c r="A580" s="100"/>
      <c r="B580" s="57"/>
      <c r="C580" s="62"/>
      <c r="D580" s="153"/>
      <c r="E580" s="39"/>
      <c r="F580" s="39"/>
      <c r="G580" s="39"/>
      <c r="H580" s="154"/>
      <c r="I580" s="202"/>
      <c r="J580" s="224"/>
    </row>
    <row r="581" spans="1:10" ht="13.5" customHeight="1" x14ac:dyDescent="0.2">
      <c r="A581" s="100" t="s">
        <v>757</v>
      </c>
      <c r="B581" s="6" t="s">
        <v>758</v>
      </c>
      <c r="C581" s="62"/>
      <c r="D581" s="153"/>
      <c r="E581" s="39"/>
      <c r="F581" s="39"/>
      <c r="G581" s="39"/>
      <c r="H581" s="154"/>
      <c r="I581" s="202"/>
      <c r="J581" s="224"/>
    </row>
    <row r="582" spans="1:10" ht="13.5" customHeight="1" x14ac:dyDescent="0.2">
      <c r="A582" s="100"/>
      <c r="B582" s="6" t="s">
        <v>759</v>
      </c>
      <c r="C582" s="62" t="s">
        <v>864</v>
      </c>
      <c r="D582" s="294" t="s">
        <v>2532</v>
      </c>
      <c r="E582" s="266">
        <f>VLOOKUP(D582,ФОТ!$B$3:$C$105,2,FALSE)</f>
        <v>115.21</v>
      </c>
      <c r="F582" s="39">
        <v>0.41</v>
      </c>
      <c r="G582" s="262">
        <f>ROUND(E582*F582,2)</f>
        <v>47.24</v>
      </c>
      <c r="H582" s="220">
        <f>ROUND(G582*ФОТ!$D$3,2)</f>
        <v>125.85</v>
      </c>
      <c r="I582" s="190">
        <f>ROUND(H582*ФОТ!$E$3,1)</f>
        <v>182.5</v>
      </c>
      <c r="J582" s="195"/>
    </row>
    <row r="583" spans="1:10" ht="13.5" customHeight="1" x14ac:dyDescent="0.2">
      <c r="A583" s="100"/>
      <c r="B583" s="6"/>
      <c r="C583" s="62"/>
      <c r="D583" s="294" t="s">
        <v>3130</v>
      </c>
      <c r="E583" s="266">
        <f>VLOOKUP(D583,ФОТ!$B$3:$C$105,2,FALSE)</f>
        <v>127.08</v>
      </c>
      <c r="F583" s="55">
        <v>0.41</v>
      </c>
      <c r="G583" s="262">
        <f>ROUND(E583*F583,2)</f>
        <v>52.1</v>
      </c>
      <c r="H583" s="220">
        <f>ROUND(G583*ФОТ!$D$3,2)</f>
        <v>138.79</v>
      </c>
      <c r="I583" s="190">
        <f>ROUND(H583*ФОТ!$E$3,1)</f>
        <v>201.2</v>
      </c>
      <c r="J583" s="195"/>
    </row>
    <row r="584" spans="1:10" ht="13.5" customHeight="1" x14ac:dyDescent="0.25">
      <c r="A584" s="100"/>
      <c r="B584" s="6"/>
      <c r="C584" s="62"/>
      <c r="D584" s="53"/>
      <c r="E584" s="266"/>
      <c r="F584" s="55"/>
      <c r="G584" s="262"/>
      <c r="H584" s="220"/>
      <c r="I584" s="242">
        <f>I582+I583</f>
        <v>383.7</v>
      </c>
      <c r="J584" s="194"/>
    </row>
    <row r="585" spans="1:10" ht="13.5" customHeight="1" x14ac:dyDescent="0.2">
      <c r="A585" s="100"/>
      <c r="B585" s="6"/>
      <c r="C585" s="62"/>
      <c r="D585" s="153"/>
      <c r="E585" s="39"/>
      <c r="F585" s="55"/>
      <c r="G585" s="39"/>
      <c r="H585" s="154"/>
      <c r="I585" s="202"/>
      <c r="J585" s="224"/>
    </row>
    <row r="586" spans="1:10" ht="13.5" customHeight="1" x14ac:dyDescent="0.2">
      <c r="A586" s="100"/>
      <c r="B586" s="57" t="s">
        <v>760</v>
      </c>
      <c r="C586" s="62" t="s">
        <v>2219</v>
      </c>
      <c r="D586" s="294" t="s">
        <v>2532</v>
      </c>
      <c r="E586" s="266">
        <f>VLOOKUP(D586,ФОТ!$B$3:$C$105,2,FALSE)</f>
        <v>115.21</v>
      </c>
      <c r="F586" s="55">
        <v>0.93</v>
      </c>
      <c r="G586" s="262">
        <f>ROUND(E586*F586,2)</f>
        <v>107.15</v>
      </c>
      <c r="H586" s="220">
        <f>ROUND(G586*ФОТ!$D$3,2)</f>
        <v>285.45</v>
      </c>
      <c r="I586" s="190">
        <f>ROUND(H586*ФОТ!$E$3,1)</f>
        <v>413.9</v>
      </c>
      <c r="J586" s="195"/>
    </row>
    <row r="587" spans="1:10" ht="13.5" customHeight="1" x14ac:dyDescent="0.2">
      <c r="A587" s="100"/>
      <c r="B587" s="57"/>
      <c r="C587" s="62"/>
      <c r="D587" s="294" t="s">
        <v>3130</v>
      </c>
      <c r="E587" s="266">
        <f>VLOOKUP(D587,ФОТ!$B$3:$C$105,2,FALSE)</f>
        <v>127.08</v>
      </c>
      <c r="F587" s="55">
        <v>0.93</v>
      </c>
      <c r="G587" s="262">
        <f>ROUND(E587*F587,2)</f>
        <v>118.18</v>
      </c>
      <c r="H587" s="220">
        <f>ROUND(G587*ФОТ!$D$3,2)</f>
        <v>314.83</v>
      </c>
      <c r="I587" s="190">
        <f>ROUND(H587*ФОТ!$E$3,1)</f>
        <v>456.5</v>
      </c>
      <c r="J587" s="195"/>
    </row>
    <row r="588" spans="1:10" ht="13.5" customHeight="1" x14ac:dyDescent="0.25">
      <c r="A588" s="100"/>
      <c r="B588" s="57"/>
      <c r="C588" s="62"/>
      <c r="D588" s="53"/>
      <c r="E588" s="266"/>
      <c r="F588" s="55"/>
      <c r="G588" s="262"/>
      <c r="H588" s="220"/>
      <c r="I588" s="242">
        <f>I586+I587</f>
        <v>870.4</v>
      </c>
      <c r="J588" s="194"/>
    </row>
    <row r="589" spans="1:10" ht="13.5" customHeight="1" x14ac:dyDescent="0.2">
      <c r="A589" s="100"/>
      <c r="B589" s="57"/>
      <c r="C589" s="62"/>
      <c r="D589" s="153"/>
      <c r="E589" s="39"/>
      <c r="F589" s="55"/>
      <c r="G589" s="39"/>
      <c r="H589" s="154"/>
      <c r="I589" s="202"/>
      <c r="J589" s="224"/>
    </row>
    <row r="590" spans="1:10" ht="13.5" customHeight="1" x14ac:dyDescent="0.2">
      <c r="A590" s="100"/>
      <c r="B590" s="57" t="s">
        <v>2471</v>
      </c>
      <c r="C590" s="62" t="s">
        <v>2219</v>
      </c>
      <c r="D590" s="294" t="s">
        <v>2532</v>
      </c>
      <c r="E590" s="266">
        <f>VLOOKUP(D590,ФОТ!$B$3:$C$105,2,FALSE)</f>
        <v>115.21</v>
      </c>
      <c r="F590" s="55">
        <v>1.37</v>
      </c>
      <c r="G590" s="262">
        <f>ROUND(E590*F590,2)</f>
        <v>157.84</v>
      </c>
      <c r="H590" s="220">
        <f>ROUND(G590*ФОТ!$D$3,2)</f>
        <v>420.49</v>
      </c>
      <c r="I590" s="190">
        <f>ROUND(H590*ФОТ!$E$3,1)</f>
        <v>609.70000000000005</v>
      </c>
      <c r="J590" s="195"/>
    </row>
    <row r="591" spans="1:10" ht="13.5" customHeight="1" x14ac:dyDescent="0.2">
      <c r="A591" s="100"/>
      <c r="B591" s="57"/>
      <c r="C591" s="62"/>
      <c r="D591" s="294" t="s">
        <v>3130</v>
      </c>
      <c r="E591" s="266">
        <f>VLOOKUP(D591,ФОТ!$B$3:$C$105,2,FALSE)</f>
        <v>127.08</v>
      </c>
      <c r="F591" s="55">
        <v>1.37</v>
      </c>
      <c r="G591" s="262">
        <f>ROUND(E591*F591,2)</f>
        <v>174.1</v>
      </c>
      <c r="H591" s="220">
        <f>ROUND(G591*ФОТ!$D$3,2)</f>
        <v>463.8</v>
      </c>
      <c r="I591" s="190">
        <f>ROUND(H591*ФОТ!$E$3,1)</f>
        <v>672.5</v>
      </c>
      <c r="J591" s="195"/>
    </row>
    <row r="592" spans="1:10" ht="13.5" customHeight="1" x14ac:dyDescent="0.25">
      <c r="A592" s="100"/>
      <c r="B592" s="57"/>
      <c r="C592" s="62"/>
      <c r="D592" s="53"/>
      <c r="E592" s="266"/>
      <c r="F592" s="55"/>
      <c r="G592" s="262"/>
      <c r="H592" s="220"/>
      <c r="I592" s="242">
        <f>I590+I591</f>
        <v>1282.2</v>
      </c>
      <c r="J592" s="194"/>
    </row>
    <row r="593" spans="1:10" ht="13.5" customHeight="1" x14ac:dyDescent="0.2">
      <c r="A593" s="100"/>
      <c r="B593" s="57"/>
      <c r="C593" s="62"/>
      <c r="D593" s="153"/>
      <c r="E593" s="39"/>
      <c r="F593" s="55"/>
      <c r="G593" s="39"/>
      <c r="H593" s="154"/>
      <c r="I593" s="202"/>
      <c r="J593" s="224"/>
    </row>
    <row r="594" spans="1:10" ht="13.5" customHeight="1" x14ac:dyDescent="0.2">
      <c r="A594" s="100"/>
      <c r="B594" s="57" t="s">
        <v>2472</v>
      </c>
      <c r="C594" s="62" t="s">
        <v>2219</v>
      </c>
      <c r="D594" s="294" t="s">
        <v>2532</v>
      </c>
      <c r="E594" s="266">
        <f>VLOOKUP(D594,ФОТ!$B$3:$C$105,2,FALSE)</f>
        <v>115.21</v>
      </c>
      <c r="F594" s="154">
        <v>1.73</v>
      </c>
      <c r="G594" s="262">
        <f>ROUND(E594*F594,2)</f>
        <v>199.31</v>
      </c>
      <c r="H594" s="220">
        <f>ROUND(G594*ФОТ!$D$3,2)</f>
        <v>530.96</v>
      </c>
      <c r="I594" s="190">
        <f>ROUND(H594*ФОТ!$E$3,1)</f>
        <v>769.9</v>
      </c>
      <c r="J594" s="195"/>
    </row>
    <row r="595" spans="1:10" ht="13.5" customHeight="1" x14ac:dyDescent="0.2">
      <c r="A595" s="100"/>
      <c r="B595" s="6"/>
      <c r="C595" s="62"/>
      <c r="D595" s="294" t="s">
        <v>3130</v>
      </c>
      <c r="E595" s="266">
        <f>VLOOKUP(D595,ФОТ!$B$3:$C$105,2,FALSE)</f>
        <v>127.08</v>
      </c>
      <c r="F595" s="154">
        <v>1.73</v>
      </c>
      <c r="G595" s="262">
        <f>ROUND(E595*F595,2)</f>
        <v>219.85</v>
      </c>
      <c r="H595" s="220">
        <f>ROUND(G595*ФОТ!$D$3,2)</f>
        <v>585.67999999999995</v>
      </c>
      <c r="I595" s="190">
        <f>ROUND(H595*ФОТ!$E$3,1)</f>
        <v>849.2</v>
      </c>
      <c r="J595" s="195"/>
    </row>
    <row r="596" spans="1:10" ht="13.5" customHeight="1" x14ac:dyDescent="0.25">
      <c r="A596" s="100"/>
      <c r="B596" s="6"/>
      <c r="C596" s="62"/>
      <c r="D596" s="153"/>
      <c r="E596" s="39"/>
      <c r="F596" s="154"/>
      <c r="G596" s="42"/>
      <c r="H596" s="56"/>
      <c r="I596" s="242">
        <f>I594+I595</f>
        <v>1619.1</v>
      </c>
      <c r="J596" s="224"/>
    </row>
    <row r="597" spans="1:10" ht="13.5" customHeight="1" x14ac:dyDescent="0.2">
      <c r="A597" s="100" t="s">
        <v>2473</v>
      </c>
      <c r="B597" s="6" t="s">
        <v>2987</v>
      </c>
      <c r="C597" s="62" t="s">
        <v>2219</v>
      </c>
      <c r="D597" s="294" t="s">
        <v>2532</v>
      </c>
      <c r="E597" s="266">
        <f>VLOOKUP(D597,ФОТ!$B$3:$C$105,2,FALSE)</f>
        <v>115.21</v>
      </c>
      <c r="F597" s="39">
        <v>1.22</v>
      </c>
      <c r="G597" s="262">
        <f>ROUND(E597*F597,2)</f>
        <v>140.56</v>
      </c>
      <c r="H597" s="220">
        <f>ROUND(G597*ФОТ!$D$3,2)</f>
        <v>374.45</v>
      </c>
      <c r="I597" s="190">
        <f>ROUND(H597*ФОТ!$E$3,1)</f>
        <v>543</v>
      </c>
      <c r="J597" s="195"/>
    </row>
    <row r="598" spans="1:10" ht="13.5" customHeight="1" x14ac:dyDescent="0.2">
      <c r="A598" s="100"/>
      <c r="B598" s="57" t="s">
        <v>2988</v>
      </c>
      <c r="C598" s="62"/>
      <c r="D598" s="294" t="s">
        <v>3130</v>
      </c>
      <c r="E598" s="266">
        <f>VLOOKUP(D598,ФОТ!$B$3:$C$105,2,FALSE)</f>
        <v>127.08</v>
      </c>
      <c r="F598" s="39">
        <v>1.23</v>
      </c>
      <c r="G598" s="262">
        <f>ROUND(E598*F598,2)</f>
        <v>156.31</v>
      </c>
      <c r="H598" s="220">
        <f>ROUND(G598*ФОТ!$D$3,2)</f>
        <v>416.41</v>
      </c>
      <c r="I598" s="190">
        <f>ROUND(H598*ФОТ!$E$3,1)</f>
        <v>603.79999999999995</v>
      </c>
      <c r="J598" s="195"/>
    </row>
    <row r="599" spans="1:10" ht="13.5" customHeight="1" x14ac:dyDescent="0.25">
      <c r="A599" s="100"/>
      <c r="B599" s="57"/>
      <c r="C599" s="62"/>
      <c r="D599" s="53"/>
      <c r="E599" s="266"/>
      <c r="F599" s="55"/>
      <c r="G599" s="262"/>
      <c r="H599" s="220"/>
      <c r="I599" s="242">
        <f>I597+I598</f>
        <v>1146.8</v>
      </c>
      <c r="J599" s="194"/>
    </row>
    <row r="600" spans="1:10" ht="13.5" customHeight="1" x14ac:dyDescent="0.2">
      <c r="A600" s="100"/>
      <c r="B600" s="57"/>
      <c r="C600" s="62"/>
      <c r="D600" s="53"/>
      <c r="E600" s="39"/>
      <c r="F600" s="55"/>
      <c r="G600" s="42"/>
      <c r="H600" s="56"/>
      <c r="I600" s="225"/>
      <c r="J600" s="224"/>
    </row>
    <row r="601" spans="1:10" ht="13.5" customHeight="1" x14ac:dyDescent="0.2">
      <c r="A601" s="100" t="s">
        <v>2989</v>
      </c>
      <c r="B601" s="57" t="s">
        <v>2544</v>
      </c>
      <c r="C601" s="62" t="s">
        <v>2219</v>
      </c>
      <c r="D601" s="294" t="s">
        <v>2532</v>
      </c>
      <c r="E601" s="266">
        <f>VLOOKUP(D601,ФОТ!$B$3:$C$105,2,FALSE)</f>
        <v>115.21</v>
      </c>
      <c r="F601" s="55">
        <v>1.65</v>
      </c>
      <c r="G601" s="262">
        <f>ROUND(E601*F601,2)</f>
        <v>190.1</v>
      </c>
      <c r="H601" s="220">
        <f>ROUND(G601*ФОТ!$D$3,2)</f>
        <v>506.43</v>
      </c>
      <c r="I601" s="190">
        <f>ROUND(H601*ФОТ!$E$3,1)</f>
        <v>734.3</v>
      </c>
      <c r="J601" s="195"/>
    </row>
    <row r="602" spans="1:10" ht="13.5" customHeight="1" x14ac:dyDescent="0.2">
      <c r="A602" s="100"/>
      <c r="B602" s="6"/>
      <c r="C602" s="62"/>
      <c r="D602" s="294" t="s">
        <v>3130</v>
      </c>
      <c r="E602" s="266">
        <f>VLOOKUP(D602,ФОТ!$B$3:$C$105,2,FALSE)</f>
        <v>127.08</v>
      </c>
      <c r="F602" s="39">
        <v>1.66</v>
      </c>
      <c r="G602" s="262">
        <f>ROUND(E602*F602,2)</f>
        <v>210.95</v>
      </c>
      <c r="H602" s="220">
        <f>ROUND(G602*ФОТ!$D$3,2)</f>
        <v>561.97</v>
      </c>
      <c r="I602" s="190">
        <f>ROUND(H602*ФОТ!$E$3,1)</f>
        <v>814.9</v>
      </c>
      <c r="J602" s="195"/>
    </row>
    <row r="603" spans="1:10" ht="13.5" customHeight="1" x14ac:dyDescent="0.25">
      <c r="A603" s="100"/>
      <c r="B603" s="6"/>
      <c r="C603" s="62"/>
      <c r="D603" s="53"/>
      <c r="E603" s="266"/>
      <c r="F603" s="39"/>
      <c r="G603" s="262"/>
      <c r="H603" s="220"/>
      <c r="I603" s="242">
        <f>I601+I602</f>
        <v>1549.2</v>
      </c>
      <c r="J603" s="194"/>
    </row>
    <row r="604" spans="1:10" ht="13.5" customHeight="1" x14ac:dyDescent="0.2">
      <c r="A604" s="100"/>
      <c r="B604" s="6"/>
      <c r="C604" s="62"/>
      <c r="D604" s="153"/>
      <c r="E604" s="39"/>
      <c r="F604" s="39"/>
      <c r="G604" s="39"/>
      <c r="H604" s="154"/>
      <c r="I604" s="202"/>
      <c r="J604" s="224"/>
    </row>
    <row r="605" spans="1:10" ht="13.5" customHeight="1" x14ac:dyDescent="0.2">
      <c r="A605" s="100" t="s">
        <v>2545</v>
      </c>
      <c r="B605" s="57" t="s">
        <v>2546</v>
      </c>
      <c r="C605" s="62" t="s">
        <v>2547</v>
      </c>
      <c r="D605" s="294" t="s">
        <v>3130</v>
      </c>
      <c r="E605" s="266">
        <f>VLOOKUP(D605,ФОТ!$B$3:$C$105,2,FALSE)</f>
        <v>127.08</v>
      </c>
      <c r="F605" s="39">
        <v>2.23</v>
      </c>
      <c r="G605" s="262">
        <f>ROUND(E605*F605,2)</f>
        <v>283.39</v>
      </c>
      <c r="H605" s="220">
        <f>ROUND(G605*ФОТ!$D$3,2)</f>
        <v>754.95</v>
      </c>
      <c r="I605" s="190">
        <f>ROUND(H605*ФОТ!$E$3,1)</f>
        <v>1094.7</v>
      </c>
      <c r="J605" s="195"/>
    </row>
    <row r="606" spans="1:10" ht="13.5" customHeight="1" x14ac:dyDescent="0.2">
      <c r="A606" s="100"/>
      <c r="B606" s="57" t="s">
        <v>2548</v>
      </c>
      <c r="C606" s="62"/>
      <c r="D606" s="294" t="s">
        <v>3131</v>
      </c>
      <c r="E606" s="266">
        <f>VLOOKUP(D606,ФОТ!$B$3:$C$105,2,FALSE)</f>
        <v>134.82</v>
      </c>
      <c r="F606" s="55">
        <v>2.23</v>
      </c>
      <c r="G606" s="262">
        <f>ROUND(E606*F606,2)</f>
        <v>300.64999999999998</v>
      </c>
      <c r="H606" s="220">
        <f>ROUND(G606*ФОТ!$D$3,2)</f>
        <v>800.93</v>
      </c>
      <c r="I606" s="190">
        <f>ROUND(H606*ФОТ!$E$3,1)</f>
        <v>1161.3</v>
      </c>
      <c r="J606" s="195"/>
    </row>
    <row r="607" spans="1:10" ht="13.5" customHeight="1" x14ac:dyDescent="0.25">
      <c r="A607" s="100"/>
      <c r="B607" s="57"/>
      <c r="C607" s="62"/>
      <c r="D607" s="279"/>
      <c r="E607" s="266"/>
      <c r="F607" s="55"/>
      <c r="G607" s="262"/>
      <c r="H607" s="220"/>
      <c r="I607" s="242">
        <f>I605+I606</f>
        <v>2256</v>
      </c>
      <c r="J607" s="194"/>
    </row>
    <row r="608" spans="1:10" ht="13.5" customHeight="1" x14ac:dyDescent="0.2">
      <c r="A608" s="100"/>
      <c r="B608" s="57"/>
      <c r="C608" s="62"/>
      <c r="D608" s="153"/>
      <c r="E608" s="39"/>
      <c r="F608" s="55"/>
      <c r="G608" s="42"/>
      <c r="H608" s="56"/>
      <c r="I608" s="225"/>
      <c r="J608" s="224"/>
    </row>
    <row r="609" spans="1:10" ht="13.5" customHeight="1" x14ac:dyDescent="0.2">
      <c r="A609" s="100" t="s">
        <v>2549</v>
      </c>
      <c r="B609" s="57" t="s">
        <v>210</v>
      </c>
      <c r="C609" s="62" t="s">
        <v>2219</v>
      </c>
      <c r="D609" s="294" t="s">
        <v>2532</v>
      </c>
      <c r="E609" s="266">
        <f>VLOOKUP(D609,ФОТ!$B$3:$C$105,2,FALSE)</f>
        <v>115.21</v>
      </c>
      <c r="F609" s="55">
        <v>4.46</v>
      </c>
      <c r="G609" s="262">
        <f>ROUND(E609*F609,2)</f>
        <v>513.84</v>
      </c>
      <c r="H609" s="220">
        <f>ROUND(G609*ФОТ!$D$3,2)</f>
        <v>1368.87</v>
      </c>
      <c r="I609" s="190">
        <f>ROUND(H609*ФОТ!$E$3,1)</f>
        <v>1984.9</v>
      </c>
      <c r="J609" s="195"/>
    </row>
    <row r="610" spans="1:10" ht="13.5" customHeight="1" x14ac:dyDescent="0.2">
      <c r="A610" s="100"/>
      <c r="B610" s="57" t="s">
        <v>211</v>
      </c>
      <c r="C610" s="62"/>
      <c r="D610" s="153"/>
      <c r="E610" s="39"/>
      <c r="F610" s="55"/>
      <c r="G610" s="42"/>
      <c r="H610" s="56"/>
      <c r="I610" s="225"/>
      <c r="J610" s="224"/>
    </row>
    <row r="611" spans="1:10" ht="13.5" customHeight="1" x14ac:dyDescent="0.2">
      <c r="A611" s="100"/>
      <c r="B611" s="57"/>
      <c r="C611" s="62"/>
      <c r="D611" s="153"/>
      <c r="E611" s="39"/>
      <c r="F611" s="55"/>
      <c r="G611" s="42"/>
      <c r="H611" s="56"/>
      <c r="I611" s="225"/>
      <c r="J611" s="224"/>
    </row>
    <row r="612" spans="1:10" ht="13.5" customHeight="1" x14ac:dyDescent="0.2">
      <c r="A612" s="100"/>
      <c r="B612" s="57"/>
      <c r="C612" s="62"/>
      <c r="D612" s="153"/>
      <c r="E612" s="39"/>
      <c r="F612" s="55"/>
      <c r="G612" s="42"/>
      <c r="H612" s="56"/>
      <c r="I612" s="225"/>
      <c r="J612" s="224"/>
    </row>
    <row r="613" spans="1:10" ht="21" customHeight="1" x14ac:dyDescent="0.2">
      <c r="A613" s="100" t="s">
        <v>212</v>
      </c>
      <c r="B613" s="57" t="s">
        <v>213</v>
      </c>
      <c r="C613" s="62" t="s">
        <v>2547</v>
      </c>
      <c r="D613" s="294" t="s">
        <v>3130</v>
      </c>
      <c r="E613" s="266">
        <f>VLOOKUP(D613,ФОТ!$B$3:$C$105,2,FALSE)</f>
        <v>127.08</v>
      </c>
      <c r="F613" s="39">
        <v>3.17</v>
      </c>
      <c r="G613" s="262">
        <f>ROUND(E613*F613,2)</f>
        <v>402.84</v>
      </c>
      <c r="H613" s="220">
        <f>ROUND(G613*ФОТ!$D$3,2)</f>
        <v>1073.17</v>
      </c>
      <c r="I613" s="190">
        <f>ROUND(H613*ФОТ!$E$3,1)</f>
        <v>1556.1</v>
      </c>
      <c r="J613" s="195"/>
    </row>
    <row r="614" spans="1:10" ht="13.5" customHeight="1" x14ac:dyDescent="0.2">
      <c r="A614" s="100"/>
      <c r="B614" s="57" t="s">
        <v>753</v>
      </c>
      <c r="C614" s="62"/>
      <c r="D614" s="294" t="s">
        <v>3131</v>
      </c>
      <c r="E614" s="266">
        <f>VLOOKUP(D614,ФОТ!$B$3:$C$105,2,FALSE)</f>
        <v>134.82</v>
      </c>
      <c r="F614" s="55">
        <v>3.17</v>
      </c>
      <c r="G614" s="262">
        <f>ROUND(E614*F614,2)</f>
        <v>427.38</v>
      </c>
      <c r="H614" s="220">
        <f>ROUND(G614*ФОТ!$D$3,2)</f>
        <v>1138.54</v>
      </c>
      <c r="I614" s="190">
        <f>ROUND(H614*ФОТ!$E$3,1)</f>
        <v>1650.9</v>
      </c>
      <c r="J614" s="195"/>
    </row>
    <row r="615" spans="1:10" ht="13.5" customHeight="1" x14ac:dyDescent="0.25">
      <c r="A615" s="100"/>
      <c r="B615" s="57"/>
      <c r="C615" s="62"/>
      <c r="D615" s="53"/>
      <c r="E615" s="266"/>
      <c r="F615" s="55"/>
      <c r="G615" s="262"/>
      <c r="H615" s="220"/>
      <c r="I615" s="242">
        <f>I613+I614</f>
        <v>3207</v>
      </c>
      <c r="J615" s="194"/>
    </row>
    <row r="616" spans="1:10" ht="13.5" customHeight="1" x14ac:dyDescent="0.2">
      <c r="A616" s="100"/>
      <c r="B616" s="57"/>
      <c r="C616" s="62"/>
      <c r="D616" s="153"/>
      <c r="E616" s="39"/>
      <c r="F616" s="55"/>
      <c r="G616" s="39"/>
      <c r="H616" s="154"/>
      <c r="I616" s="202"/>
      <c r="J616" s="224"/>
    </row>
    <row r="617" spans="1:10" ht="13.5" customHeight="1" x14ac:dyDescent="0.2">
      <c r="A617" s="100" t="s">
        <v>214</v>
      </c>
      <c r="B617" s="57" t="s">
        <v>215</v>
      </c>
      <c r="C617" s="62" t="s">
        <v>2219</v>
      </c>
      <c r="D617" s="294" t="s">
        <v>2532</v>
      </c>
      <c r="E617" s="266">
        <f>VLOOKUP(D617,ФОТ!$B$3:$C$105,2,FALSE)</f>
        <v>115.21</v>
      </c>
      <c r="F617" s="55">
        <v>6.34</v>
      </c>
      <c r="G617" s="262">
        <f>ROUND(E617*F617,2)</f>
        <v>730.43</v>
      </c>
      <c r="H617" s="220">
        <f>ROUND(G617*ФОТ!$D$3,2)</f>
        <v>1945.87</v>
      </c>
      <c r="I617" s="190">
        <f>ROUND(H617*ФОТ!$E$3,1)</f>
        <v>2821.5</v>
      </c>
      <c r="J617" s="195"/>
    </row>
    <row r="618" spans="1:10" ht="13.5" customHeight="1" x14ac:dyDescent="0.2">
      <c r="A618" s="100"/>
      <c r="B618" s="57" t="s">
        <v>216</v>
      </c>
      <c r="C618" s="62"/>
      <c r="D618" s="153"/>
      <c r="E618" s="39"/>
      <c r="F618" s="55"/>
      <c r="G618" s="39"/>
      <c r="H618" s="154"/>
      <c r="I618" s="202"/>
      <c r="J618" s="224"/>
    </row>
    <row r="619" spans="1:10" ht="13.5" customHeight="1" x14ac:dyDescent="0.2">
      <c r="A619" s="100"/>
      <c r="B619" s="57"/>
      <c r="C619" s="62"/>
      <c r="D619" s="153"/>
      <c r="E619" s="39"/>
      <c r="F619" s="55"/>
      <c r="G619" s="39"/>
      <c r="H619" s="154"/>
      <c r="I619" s="202"/>
      <c r="J619" s="224"/>
    </row>
    <row r="620" spans="1:10" ht="13.5" customHeight="1" x14ac:dyDescent="0.2">
      <c r="A620" s="100" t="s">
        <v>217</v>
      </c>
      <c r="B620" s="57" t="s">
        <v>99</v>
      </c>
      <c r="C620" s="62" t="s">
        <v>867</v>
      </c>
      <c r="D620" s="294" t="s">
        <v>2532</v>
      </c>
      <c r="E620" s="266">
        <f>VLOOKUP(D620,ФОТ!$B$3:$C$105,2,FALSE)</f>
        <v>115.21</v>
      </c>
      <c r="F620" s="55">
        <v>4.5999999999999996</v>
      </c>
      <c r="G620" s="262">
        <f>ROUND(E620*F620,2)</f>
        <v>529.97</v>
      </c>
      <c r="H620" s="220">
        <f>ROUND(G620*ФОТ!$D$3,2)</f>
        <v>1411.84</v>
      </c>
      <c r="I620" s="190">
        <f>ROUND(H620*ФОТ!$E$3,1)</f>
        <v>2047.2</v>
      </c>
      <c r="J620" s="195"/>
    </row>
    <row r="621" spans="1:10" ht="15" customHeight="1" x14ac:dyDescent="0.2">
      <c r="A621" s="100"/>
      <c r="B621" s="57" t="s">
        <v>100</v>
      </c>
      <c r="C621" s="62" t="s">
        <v>2654</v>
      </c>
      <c r="D621" s="153"/>
      <c r="E621" s="39"/>
      <c r="F621" s="55"/>
      <c r="G621" s="39"/>
      <c r="H621" s="154"/>
      <c r="I621" s="202"/>
      <c r="J621" s="224"/>
    </row>
    <row r="622" spans="1:10" ht="13.5" customHeight="1" x14ac:dyDescent="0.2">
      <c r="A622" s="100"/>
      <c r="B622" s="57"/>
      <c r="C622" s="62"/>
      <c r="D622" s="153"/>
      <c r="E622" s="39"/>
      <c r="F622" s="55"/>
      <c r="G622" s="39"/>
      <c r="H622" s="154"/>
      <c r="I622" s="202"/>
      <c r="J622" s="224"/>
    </row>
    <row r="623" spans="1:10" ht="13.5" customHeight="1" x14ac:dyDescent="0.2">
      <c r="A623" s="100" t="s">
        <v>101</v>
      </c>
      <c r="B623" s="57" t="s">
        <v>102</v>
      </c>
      <c r="C623" s="62" t="s">
        <v>2219</v>
      </c>
      <c r="D623" s="294" t="s">
        <v>2532</v>
      </c>
      <c r="E623" s="266">
        <f>VLOOKUP(D623,ФОТ!$B$3:$C$105,2,FALSE)</f>
        <v>115.21</v>
      </c>
      <c r="F623" s="55">
        <v>3.8</v>
      </c>
      <c r="G623" s="262">
        <f>ROUND(E623*F623,2)</f>
        <v>437.8</v>
      </c>
      <c r="H623" s="220">
        <f>ROUND(G623*ФОТ!$D$3,2)</f>
        <v>1166.3</v>
      </c>
      <c r="I623" s="190">
        <f>ROUND(H623*ФОТ!$E$3,1)</f>
        <v>1691.1</v>
      </c>
      <c r="J623" s="195"/>
    </row>
    <row r="624" spans="1:10" ht="13.5" customHeight="1" x14ac:dyDescent="0.2">
      <c r="A624" s="100"/>
      <c r="B624" s="57" t="s">
        <v>103</v>
      </c>
      <c r="C624" s="62"/>
      <c r="D624" s="53"/>
      <c r="E624" s="39"/>
      <c r="F624" s="55"/>
      <c r="G624" s="39"/>
      <c r="H624" s="154"/>
      <c r="I624" s="202"/>
      <c r="J624" s="194"/>
    </row>
    <row r="625" spans="1:10" ht="13.5" customHeight="1" x14ac:dyDescent="0.2">
      <c r="A625" s="100"/>
      <c r="B625" s="57"/>
      <c r="C625" s="62"/>
      <c r="D625" s="153"/>
      <c r="E625" s="39"/>
      <c r="F625" s="55"/>
      <c r="G625" s="39"/>
      <c r="H625" s="154"/>
      <c r="I625" s="202"/>
      <c r="J625" s="224"/>
    </row>
    <row r="626" spans="1:10" ht="13.5" customHeight="1" x14ac:dyDescent="0.2">
      <c r="A626" s="100" t="s">
        <v>104</v>
      </c>
      <c r="B626" s="57" t="s">
        <v>105</v>
      </c>
      <c r="C626" s="62" t="s">
        <v>2219</v>
      </c>
      <c r="D626" s="294" t="s">
        <v>2532</v>
      </c>
      <c r="E626" s="266">
        <f>VLOOKUP(D626,ФОТ!$B$3:$C$105,2,FALSE)</f>
        <v>115.21</v>
      </c>
      <c r="F626" s="55">
        <v>5</v>
      </c>
      <c r="G626" s="262">
        <f>ROUND(E626*F626,2)</f>
        <v>576.04999999999995</v>
      </c>
      <c r="H626" s="220">
        <f>ROUND(G626*ФОТ!$D$3,2)</f>
        <v>1534.6</v>
      </c>
      <c r="I626" s="190">
        <f>ROUND(H626*ФОТ!$E$3,1)</f>
        <v>2225.1999999999998</v>
      </c>
      <c r="J626" s="195"/>
    </row>
    <row r="627" spans="1:10" ht="13.5" customHeight="1" x14ac:dyDescent="0.2">
      <c r="A627" s="100"/>
      <c r="B627" s="57" t="s">
        <v>106</v>
      </c>
      <c r="C627" s="62"/>
      <c r="D627" s="153"/>
      <c r="E627" s="39"/>
      <c r="F627" s="55"/>
      <c r="G627" s="39"/>
      <c r="H627" s="154"/>
      <c r="I627" s="202"/>
      <c r="J627" s="224"/>
    </row>
    <row r="628" spans="1:10" ht="13.5" customHeight="1" x14ac:dyDescent="0.2">
      <c r="A628" s="100"/>
      <c r="B628" s="57"/>
      <c r="C628" s="62"/>
      <c r="D628" s="153"/>
      <c r="E628" s="39"/>
      <c r="F628" s="55"/>
      <c r="G628" s="39"/>
      <c r="H628" s="154"/>
      <c r="I628" s="202"/>
      <c r="J628" s="224"/>
    </row>
    <row r="629" spans="1:10" ht="13.5" customHeight="1" x14ac:dyDescent="0.2">
      <c r="A629" s="100" t="s">
        <v>107</v>
      </c>
      <c r="B629" s="6" t="s">
        <v>1393</v>
      </c>
      <c r="C629" s="62" t="s">
        <v>1394</v>
      </c>
      <c r="D629" s="294" t="s">
        <v>2532</v>
      </c>
      <c r="E629" s="266">
        <f>VLOOKUP(D629,ФОТ!$B$3:$C$105,2,FALSE)</f>
        <v>115.21</v>
      </c>
      <c r="F629" s="55">
        <v>0.72</v>
      </c>
      <c r="G629" s="262">
        <f>ROUND(E629*F629,2)</f>
        <v>82.95</v>
      </c>
      <c r="H629" s="220">
        <f>ROUND(G629*ФОТ!$D$3,2)</f>
        <v>220.98</v>
      </c>
      <c r="I629" s="190">
        <f>ROUND(H629*ФОТ!$E$3,1)</f>
        <v>320.39999999999998</v>
      </c>
      <c r="J629" s="190">
        <f>ROUND(H629*ФОТ!$F$3,1)</f>
        <v>287.3</v>
      </c>
    </row>
    <row r="630" spans="1:10" ht="13.5" customHeight="1" x14ac:dyDescent="0.2">
      <c r="A630" s="100"/>
      <c r="B630" s="57" t="s">
        <v>1395</v>
      </c>
      <c r="C630" s="62"/>
      <c r="D630" s="53"/>
      <c r="E630" s="39"/>
      <c r="F630" s="55"/>
      <c r="G630" s="39"/>
      <c r="H630" s="154"/>
      <c r="I630" s="202"/>
      <c r="J630" s="224"/>
    </row>
    <row r="631" spans="1:10" ht="13.5" customHeight="1" x14ac:dyDescent="0.2">
      <c r="A631" s="100"/>
      <c r="B631" s="57" t="s">
        <v>1396</v>
      </c>
      <c r="C631" s="62"/>
      <c r="D631" s="53"/>
      <c r="E631" s="39"/>
      <c r="F631" s="55"/>
      <c r="G631" s="42"/>
      <c r="H631" s="56"/>
      <c r="I631" s="225"/>
      <c r="J631" s="224"/>
    </row>
    <row r="632" spans="1:10" ht="13.5" customHeight="1" x14ac:dyDescent="0.2">
      <c r="A632" s="100"/>
      <c r="B632" s="57"/>
      <c r="C632" s="62"/>
      <c r="D632" s="53"/>
      <c r="E632" s="39"/>
      <c r="F632" s="55"/>
      <c r="G632" s="42"/>
      <c r="H632" s="56"/>
      <c r="I632" s="225"/>
      <c r="J632" s="224"/>
    </row>
    <row r="633" spans="1:10" ht="13.5" customHeight="1" x14ac:dyDescent="0.2">
      <c r="A633" s="100" t="s">
        <v>1397</v>
      </c>
      <c r="B633" s="6" t="s">
        <v>1398</v>
      </c>
      <c r="C633" s="62" t="s">
        <v>2219</v>
      </c>
      <c r="D633" s="294" t="s">
        <v>2532</v>
      </c>
      <c r="E633" s="266">
        <f>VLOOKUP(D633,ФОТ!$B$3:$C$105,2,FALSE)</f>
        <v>115.21</v>
      </c>
      <c r="F633" s="55">
        <v>0.75</v>
      </c>
      <c r="G633" s="262">
        <f>ROUND(E633*F633,2)</f>
        <v>86.41</v>
      </c>
      <c r="H633" s="220">
        <f>ROUND(G633*ФОТ!$D$3,2)</f>
        <v>230.2</v>
      </c>
      <c r="I633" s="190">
        <f>ROUND(H633*ФОТ!$E$3,1)</f>
        <v>333.8</v>
      </c>
      <c r="J633" s="195"/>
    </row>
    <row r="634" spans="1:10" ht="13.5" customHeight="1" x14ac:dyDescent="0.2">
      <c r="A634" s="100"/>
      <c r="B634" s="57" t="s">
        <v>1399</v>
      </c>
      <c r="C634" s="62"/>
      <c r="D634" s="294" t="s">
        <v>3130</v>
      </c>
      <c r="E634" s="266">
        <f>VLOOKUP(D634,ФОТ!$B$3:$C$105,2,FALSE)</f>
        <v>127.08</v>
      </c>
      <c r="F634" s="55">
        <v>0.75</v>
      </c>
      <c r="G634" s="262">
        <f>ROUND(E634*F634,2)</f>
        <v>95.31</v>
      </c>
      <c r="H634" s="220">
        <f>ROUND(G634*ФОТ!$D$3,2)</f>
        <v>253.91</v>
      </c>
      <c r="I634" s="190">
        <f>ROUND(H634*ФОТ!$E$3,1)</f>
        <v>368.2</v>
      </c>
      <c r="J634" s="195"/>
    </row>
    <row r="635" spans="1:10" ht="13.5" customHeight="1" x14ac:dyDescent="0.25">
      <c r="A635" s="100"/>
      <c r="B635" s="57"/>
      <c r="C635" s="62"/>
      <c r="D635" s="53"/>
      <c r="E635" s="266"/>
      <c r="F635" s="55"/>
      <c r="G635" s="262"/>
      <c r="H635" s="220"/>
      <c r="I635" s="242">
        <f>I633+I634</f>
        <v>702</v>
      </c>
      <c r="J635" s="194"/>
    </row>
    <row r="636" spans="1:10" ht="13.5" customHeight="1" x14ac:dyDescent="0.2">
      <c r="A636" s="100"/>
      <c r="B636" s="57"/>
      <c r="C636" s="62"/>
      <c r="D636" s="153"/>
      <c r="E636" s="39"/>
      <c r="F636" s="55"/>
      <c r="G636" s="39"/>
      <c r="H636" s="154"/>
      <c r="I636" s="202"/>
      <c r="J636" s="224"/>
    </row>
    <row r="637" spans="1:10" ht="13.5" customHeight="1" x14ac:dyDescent="0.2">
      <c r="A637" s="100" t="s">
        <v>1400</v>
      </c>
      <c r="B637" s="6" t="s">
        <v>1401</v>
      </c>
      <c r="C637" s="62" t="s">
        <v>2651</v>
      </c>
      <c r="D637" s="294" t="s">
        <v>3130</v>
      </c>
      <c r="E637" s="266">
        <f>VLOOKUP(D637,ФОТ!$B$3:$C$105,2,FALSE)</f>
        <v>127.08</v>
      </c>
      <c r="F637" s="39">
        <v>8</v>
      </c>
      <c r="G637" s="262">
        <f>ROUND(E637*F637,2)</f>
        <v>1016.64</v>
      </c>
      <c r="H637" s="220">
        <f>ROUND(G637*ФОТ!$D$3,2)</f>
        <v>2708.33</v>
      </c>
      <c r="I637" s="190">
        <f>ROUND(H637*ФОТ!$E$3,1)</f>
        <v>3927.1</v>
      </c>
      <c r="J637" s="195"/>
    </row>
    <row r="638" spans="1:10" ht="13.5" customHeight="1" x14ac:dyDescent="0.2">
      <c r="A638" s="100"/>
      <c r="B638" s="57" t="s">
        <v>1402</v>
      </c>
      <c r="C638" s="62"/>
      <c r="D638" s="53"/>
      <c r="E638" s="39"/>
      <c r="F638" s="55"/>
      <c r="G638" s="42"/>
      <c r="H638" s="56"/>
      <c r="I638" s="225"/>
      <c r="J638" s="224"/>
    </row>
    <row r="639" spans="1:10" ht="13.5" customHeight="1" x14ac:dyDescent="0.2">
      <c r="A639" s="100"/>
      <c r="B639" s="6" t="s">
        <v>1403</v>
      </c>
      <c r="C639" s="62"/>
      <c r="D639" s="53"/>
      <c r="E639" s="39"/>
      <c r="F639" s="39"/>
      <c r="G639" s="39"/>
      <c r="H639" s="154"/>
      <c r="I639" s="202"/>
      <c r="J639" s="224"/>
    </row>
    <row r="640" spans="1:10" ht="13.5" customHeight="1" x14ac:dyDescent="0.2">
      <c r="A640" s="100"/>
      <c r="B640" s="6"/>
      <c r="C640" s="62"/>
      <c r="D640" s="53"/>
      <c r="E640" s="39"/>
      <c r="F640" s="55"/>
      <c r="G640" s="39"/>
      <c r="H640" s="154"/>
      <c r="I640" s="202"/>
      <c r="J640" s="224"/>
    </row>
    <row r="641" spans="1:10" ht="13.5" customHeight="1" x14ac:dyDescent="0.2">
      <c r="A641" s="100" t="s">
        <v>1404</v>
      </c>
      <c r="B641" s="57" t="s">
        <v>3687</v>
      </c>
      <c r="C641" s="62" t="s">
        <v>3688</v>
      </c>
      <c r="D641" s="294" t="s">
        <v>2532</v>
      </c>
      <c r="E641" s="266">
        <f>VLOOKUP(D641,ФОТ!$B$3:$C$105,2,FALSE)</f>
        <v>115.21</v>
      </c>
      <c r="F641" s="55">
        <v>2.0499999999999998</v>
      </c>
      <c r="G641" s="262">
        <f>ROUND(E641*F641,2)</f>
        <v>236.18</v>
      </c>
      <c r="H641" s="220">
        <f>ROUND(G641*ФОТ!$D$3,2)</f>
        <v>629.17999999999995</v>
      </c>
      <c r="I641" s="190">
        <f>ROUND(H641*ФОТ!$E$3,1)</f>
        <v>912.3</v>
      </c>
      <c r="J641" s="195"/>
    </row>
    <row r="642" spans="1:10" ht="13.5" customHeight="1" x14ac:dyDescent="0.2">
      <c r="A642" s="100"/>
      <c r="B642" s="57" t="s">
        <v>3689</v>
      </c>
      <c r="C642" s="62"/>
      <c r="D642" s="294" t="s">
        <v>3130</v>
      </c>
      <c r="E642" s="266">
        <f>VLOOKUP(D642,ФОТ!$B$3:$C$105,2,FALSE)</f>
        <v>127.08</v>
      </c>
      <c r="F642" s="55">
        <v>2.0499999999999998</v>
      </c>
      <c r="G642" s="262">
        <f>ROUND(E642*F642,2)</f>
        <v>260.51</v>
      </c>
      <c r="H642" s="220">
        <f>ROUND(G642*ФОТ!$D$3,2)</f>
        <v>694</v>
      </c>
      <c r="I642" s="190">
        <f>ROUND(H642*ФОТ!$E$3,1)</f>
        <v>1006.3</v>
      </c>
      <c r="J642" s="195"/>
    </row>
    <row r="643" spans="1:10" ht="13.5" customHeight="1" x14ac:dyDescent="0.25">
      <c r="A643" s="100"/>
      <c r="B643" s="57"/>
      <c r="C643" s="62"/>
      <c r="D643" s="53"/>
      <c r="E643" s="39"/>
      <c r="F643" s="55"/>
      <c r="G643" s="42"/>
      <c r="H643" s="56"/>
      <c r="I643" s="242">
        <f>I641+I642</f>
        <v>1918.6</v>
      </c>
      <c r="J643" s="224"/>
    </row>
    <row r="644" spans="1:10" ht="13.5" customHeight="1" x14ac:dyDescent="0.2">
      <c r="A644" s="100" t="s">
        <v>3690</v>
      </c>
      <c r="B644" s="57" t="s">
        <v>3691</v>
      </c>
      <c r="C644" s="62" t="s">
        <v>1975</v>
      </c>
      <c r="D644" s="294" t="s">
        <v>2532</v>
      </c>
      <c r="E644" s="266">
        <f>VLOOKUP(D644,ФОТ!$B$3:$C$105,2,FALSE)</f>
        <v>115.21</v>
      </c>
      <c r="F644" s="55">
        <v>0.93</v>
      </c>
      <c r="G644" s="262">
        <f>ROUND(E644*F644,2)</f>
        <v>107.15</v>
      </c>
      <c r="H644" s="220">
        <f>ROUND(G644*ФОТ!$D$3,2)</f>
        <v>285.45</v>
      </c>
      <c r="I644" s="190">
        <f>ROUND(H644*ФОТ!$E$3,1)</f>
        <v>413.9</v>
      </c>
      <c r="J644" s="195"/>
    </row>
    <row r="645" spans="1:10" ht="13.5" customHeight="1" x14ac:dyDescent="0.2">
      <c r="A645" s="100"/>
      <c r="B645" s="6"/>
      <c r="C645" s="62"/>
      <c r="D645" s="294" t="s">
        <v>3130</v>
      </c>
      <c r="E645" s="266">
        <f>VLOOKUP(D645,ФОТ!$B$3:$C$105,2,FALSE)</f>
        <v>127.08</v>
      </c>
      <c r="F645" s="55">
        <v>0.94</v>
      </c>
      <c r="G645" s="262">
        <f>ROUND(E645*F645,2)</f>
        <v>119.46</v>
      </c>
      <c r="H645" s="220">
        <f>ROUND(G645*ФОТ!$D$3,2)</f>
        <v>318.24</v>
      </c>
      <c r="I645" s="190">
        <f>ROUND(H645*ФОТ!$E$3,1)</f>
        <v>461.4</v>
      </c>
      <c r="J645" s="195"/>
    </row>
    <row r="646" spans="1:10" ht="13.5" customHeight="1" x14ac:dyDescent="0.25">
      <c r="A646" s="100"/>
      <c r="B646" s="6"/>
      <c r="C646" s="62"/>
      <c r="D646" s="153"/>
      <c r="E646" s="39"/>
      <c r="F646" s="55"/>
      <c r="G646" s="39"/>
      <c r="H646" s="154"/>
      <c r="I646" s="242">
        <f>I644+I645</f>
        <v>875.3</v>
      </c>
      <c r="J646" s="224"/>
    </row>
    <row r="647" spans="1:10" ht="13.5" customHeight="1" x14ac:dyDescent="0.2">
      <c r="A647" s="100" t="s">
        <v>3692</v>
      </c>
      <c r="B647" s="57" t="s">
        <v>3693</v>
      </c>
      <c r="C647" s="62" t="s">
        <v>3694</v>
      </c>
      <c r="D647" s="294" t="s">
        <v>2532</v>
      </c>
      <c r="E647" s="266">
        <f>VLOOKUP(D647,ФОТ!$B$3:$C$105,2,FALSE)</f>
        <v>115.21</v>
      </c>
      <c r="F647" s="55">
        <v>0.79</v>
      </c>
      <c r="G647" s="262">
        <f>ROUND(E647*F647,2)</f>
        <v>91.02</v>
      </c>
      <c r="H647" s="220">
        <f>ROUND(G647*ФОТ!$D$3,2)</f>
        <v>242.48</v>
      </c>
      <c r="I647" s="190">
        <f>ROUND(H647*ФОТ!$E$3,1)</f>
        <v>351.6</v>
      </c>
      <c r="J647" s="195"/>
    </row>
    <row r="648" spans="1:10" ht="13.5" customHeight="1" x14ac:dyDescent="0.2">
      <c r="A648" s="100"/>
      <c r="B648" s="57"/>
      <c r="C648" s="62"/>
      <c r="D648" s="294" t="s">
        <v>3130</v>
      </c>
      <c r="E648" s="266">
        <f>VLOOKUP(D648,ФОТ!$B$3:$C$105,2,FALSE)</f>
        <v>127.08</v>
      </c>
      <c r="F648" s="55">
        <v>0.79</v>
      </c>
      <c r="G648" s="262">
        <f>ROUND(E648*F648,2)</f>
        <v>100.39</v>
      </c>
      <c r="H648" s="220">
        <f>ROUND(G648*ФОТ!$D$3,2)</f>
        <v>267.44</v>
      </c>
      <c r="I648" s="190">
        <f>ROUND(H648*ФОТ!$E$3,1)</f>
        <v>387.8</v>
      </c>
      <c r="J648" s="195"/>
    </row>
    <row r="649" spans="1:10" ht="14.25" customHeight="1" x14ac:dyDescent="0.25">
      <c r="A649" s="100"/>
      <c r="B649" s="57"/>
      <c r="C649" s="62"/>
      <c r="D649" s="153"/>
      <c r="E649" s="39"/>
      <c r="F649" s="55"/>
      <c r="G649" s="39"/>
      <c r="H649" s="154"/>
      <c r="I649" s="242">
        <f>I647+I648</f>
        <v>739.4</v>
      </c>
      <c r="J649" s="224"/>
    </row>
    <row r="650" spans="1:10" ht="24" customHeight="1" x14ac:dyDescent="0.2">
      <c r="A650" s="100" t="s">
        <v>3695</v>
      </c>
      <c r="B650" s="57" t="s">
        <v>3696</v>
      </c>
      <c r="C650" s="62" t="s">
        <v>3697</v>
      </c>
      <c r="D650" s="294" t="s">
        <v>2532</v>
      </c>
      <c r="E650" s="266">
        <f>VLOOKUP(D650,ФОТ!$B$3:$C$105,2,FALSE)</f>
        <v>115.21</v>
      </c>
      <c r="F650" s="55">
        <v>0.63</v>
      </c>
      <c r="G650" s="262">
        <f>ROUND(E650*F650,2)</f>
        <v>72.58</v>
      </c>
      <c r="H650" s="220">
        <f>ROUND(G650*ФОТ!$D$3,2)</f>
        <v>193.35</v>
      </c>
      <c r="I650" s="190">
        <f>ROUND(H650*ФОТ!$E$3,1)</f>
        <v>280.39999999999998</v>
      </c>
      <c r="J650" s="195"/>
    </row>
    <row r="651" spans="1:10" ht="12.75" customHeight="1" x14ac:dyDescent="0.2">
      <c r="A651" s="100"/>
      <c r="B651" s="57"/>
      <c r="C651" s="62"/>
      <c r="D651" s="53"/>
      <c r="E651" s="39"/>
      <c r="F651" s="55"/>
      <c r="G651" s="42"/>
      <c r="H651" s="56"/>
      <c r="I651" s="225"/>
      <c r="J651" s="224"/>
    </row>
    <row r="652" spans="1:10" ht="12.75" customHeight="1" x14ac:dyDescent="0.2">
      <c r="A652" s="100" t="s">
        <v>3698</v>
      </c>
      <c r="B652" s="6" t="s">
        <v>3699</v>
      </c>
      <c r="C652" s="62" t="s">
        <v>3700</v>
      </c>
      <c r="D652" s="294" t="s">
        <v>2532</v>
      </c>
      <c r="E652" s="266">
        <f>VLOOKUP(D652,ФОТ!$B$3:$C$105,2,FALSE)</f>
        <v>115.21</v>
      </c>
      <c r="F652" s="39">
        <v>1.44</v>
      </c>
      <c r="G652" s="262">
        <f>ROUND(E652*F652,2)</f>
        <v>165.9</v>
      </c>
      <c r="H652" s="220">
        <f>ROUND(G652*ФОТ!$D$3,2)</f>
        <v>441.96</v>
      </c>
      <c r="I652" s="190">
        <f>ROUND(H652*ФОТ!$E$3,1)</f>
        <v>640.79999999999995</v>
      </c>
      <c r="J652" s="195"/>
    </row>
    <row r="653" spans="1:10" ht="12.75" customHeight="1" x14ac:dyDescent="0.2">
      <c r="A653" s="100"/>
      <c r="B653" s="6"/>
      <c r="C653" s="62"/>
      <c r="D653" s="53"/>
      <c r="E653" s="39"/>
      <c r="F653" s="55"/>
      <c r="G653" s="39"/>
      <c r="H653" s="154"/>
      <c r="I653" s="202"/>
      <c r="J653" s="224"/>
    </row>
    <row r="654" spans="1:10" ht="12.75" customHeight="1" x14ac:dyDescent="0.2">
      <c r="A654" s="100" t="s">
        <v>3701</v>
      </c>
      <c r="B654" s="6" t="s">
        <v>1408</v>
      </c>
      <c r="C654" s="62" t="s">
        <v>1409</v>
      </c>
      <c r="D654" s="294" t="s">
        <v>2532</v>
      </c>
      <c r="E654" s="266">
        <f>VLOOKUP(D654,ФОТ!$B$3:$C$105,2,FALSE)</f>
        <v>115.21</v>
      </c>
      <c r="F654" s="39">
        <v>6.5</v>
      </c>
      <c r="G654" s="262">
        <f>ROUND(E654*F654,2)</f>
        <v>748.87</v>
      </c>
      <c r="H654" s="220">
        <f>ROUND(G654*ФОТ!$D$3,2)</f>
        <v>1994.99</v>
      </c>
      <c r="I654" s="190">
        <f>ROUND(H654*ФОТ!$E$3,1)</f>
        <v>2892.7</v>
      </c>
      <c r="J654" s="195"/>
    </row>
    <row r="655" spans="1:10" ht="12.75" customHeight="1" x14ac:dyDescent="0.2">
      <c r="A655" s="100"/>
      <c r="B655" s="57"/>
      <c r="C655" s="62" t="s">
        <v>1410</v>
      </c>
      <c r="D655" s="53"/>
      <c r="E655" s="39"/>
      <c r="F655" s="55"/>
      <c r="G655" s="42"/>
      <c r="H655" s="56"/>
      <c r="I655" s="225"/>
      <c r="J655" s="224"/>
    </row>
    <row r="656" spans="1:10" ht="12.75" customHeight="1" x14ac:dyDescent="0.2">
      <c r="A656" s="100"/>
      <c r="B656" s="6"/>
      <c r="C656" s="62"/>
      <c r="D656" s="53"/>
      <c r="E656" s="39"/>
      <c r="F656" s="55"/>
      <c r="G656" s="39"/>
      <c r="H656" s="154"/>
      <c r="I656" s="202"/>
      <c r="J656" s="224"/>
    </row>
    <row r="657" spans="1:10" ht="12.75" customHeight="1" x14ac:dyDescent="0.2">
      <c r="A657" s="100" t="s">
        <v>1411</v>
      </c>
      <c r="B657" s="6" t="s">
        <v>1412</v>
      </c>
      <c r="C657" s="62" t="s">
        <v>1413</v>
      </c>
      <c r="D657" s="294" t="s">
        <v>2524</v>
      </c>
      <c r="E657" s="266">
        <f>VLOOKUP(D657,ФОТ!$B$3:$C$105,2,FALSE)</f>
        <v>113.69</v>
      </c>
      <c r="F657" s="154">
        <v>1.3</v>
      </c>
      <c r="G657" s="262">
        <f>ROUND(E657*F657,2)</f>
        <v>147.80000000000001</v>
      </c>
      <c r="H657" s="220">
        <f>ROUND(G657*ФОТ!$D$3,2)</f>
        <v>393.74</v>
      </c>
      <c r="I657" s="190">
        <f>ROUND(H657*ФОТ!$E$3,1)</f>
        <v>570.9</v>
      </c>
      <c r="J657" s="195"/>
    </row>
    <row r="658" spans="1:10" ht="12.75" customHeight="1" x14ac:dyDescent="0.2">
      <c r="A658" s="100"/>
      <c r="B658" s="6"/>
      <c r="C658" s="62"/>
      <c r="D658" s="153"/>
      <c r="E658" s="39"/>
      <c r="F658" s="39"/>
      <c r="G658" s="42"/>
      <c r="H658" s="56"/>
      <c r="I658" s="225"/>
      <c r="J658" s="224"/>
    </row>
    <row r="659" spans="1:10" ht="12.75" customHeight="1" x14ac:dyDescent="0.2">
      <c r="A659" s="100" t="s">
        <v>1414</v>
      </c>
      <c r="B659" s="57" t="s">
        <v>1415</v>
      </c>
      <c r="C659" s="62" t="s">
        <v>1416</v>
      </c>
      <c r="D659" s="294" t="s">
        <v>2524</v>
      </c>
      <c r="E659" s="266">
        <f>VLOOKUP(D659,ФОТ!$B$3:$C$105,2,FALSE)</f>
        <v>113.69</v>
      </c>
      <c r="F659" s="39">
        <v>0.44</v>
      </c>
      <c r="G659" s="262">
        <f>ROUND(E659*F659,2)</f>
        <v>50.02</v>
      </c>
      <c r="H659" s="220">
        <f>ROUND(G659*ФОТ!$D$3,2)</f>
        <v>133.25</v>
      </c>
      <c r="I659" s="190">
        <f>ROUND(H659*ФОТ!$E$3,1)</f>
        <v>193.2</v>
      </c>
      <c r="J659" s="195"/>
    </row>
    <row r="660" spans="1:10" ht="12.75" customHeight="1" x14ac:dyDescent="0.2">
      <c r="A660" s="100"/>
      <c r="B660" s="57" t="s">
        <v>1417</v>
      </c>
      <c r="C660" s="62" t="s">
        <v>1418</v>
      </c>
      <c r="D660" s="294" t="s">
        <v>2532</v>
      </c>
      <c r="E660" s="266">
        <f>VLOOKUP(D660,ФОТ!$B$3:$C$105,2,FALSE)</f>
        <v>115.21</v>
      </c>
      <c r="F660" s="55">
        <v>0.45</v>
      </c>
      <c r="G660" s="262">
        <f>ROUND(E660*F660,2)</f>
        <v>51.84</v>
      </c>
      <c r="H660" s="220">
        <f>ROUND(G660*ФОТ!$D$3,2)</f>
        <v>138.1</v>
      </c>
      <c r="I660" s="190">
        <f>ROUND(H660*ФОТ!$E$3,1)</f>
        <v>200.2</v>
      </c>
      <c r="J660" s="195"/>
    </row>
    <row r="661" spans="1:10" ht="12.75" customHeight="1" x14ac:dyDescent="0.25">
      <c r="A661" s="100"/>
      <c r="B661" s="57"/>
      <c r="C661" s="62"/>
      <c r="D661" s="153"/>
      <c r="E661" s="39"/>
      <c r="F661" s="55"/>
      <c r="G661" s="42"/>
      <c r="H661" s="56"/>
      <c r="I661" s="242">
        <f>I659+I660</f>
        <v>393.4</v>
      </c>
      <c r="J661" s="224"/>
    </row>
    <row r="662" spans="1:10" ht="12.75" customHeight="1" x14ac:dyDescent="0.2">
      <c r="A662" s="100" t="s">
        <v>1419</v>
      </c>
      <c r="B662" s="57" t="s">
        <v>1420</v>
      </c>
      <c r="C662" s="62" t="s">
        <v>2219</v>
      </c>
      <c r="D662" s="294" t="s">
        <v>2524</v>
      </c>
      <c r="E662" s="266">
        <f>VLOOKUP(D662,ФОТ!$B$3:$C$105,2,FALSE)</f>
        <v>113.69</v>
      </c>
      <c r="F662" s="39">
        <v>0.37</v>
      </c>
      <c r="G662" s="262">
        <f>ROUND(E662*F662,2)</f>
        <v>42.07</v>
      </c>
      <c r="H662" s="220">
        <f>ROUND(G662*ФОТ!$D$3,2)</f>
        <v>112.07</v>
      </c>
      <c r="I662" s="190">
        <f>ROUND(H662*ФОТ!$E$3,1)</f>
        <v>162.5</v>
      </c>
      <c r="J662" s="195"/>
    </row>
    <row r="663" spans="1:10" ht="12.75" customHeight="1" x14ac:dyDescent="0.2">
      <c r="A663" s="100"/>
      <c r="B663" s="57" t="s">
        <v>1417</v>
      </c>
      <c r="C663" s="62"/>
      <c r="D663" s="294" t="s">
        <v>2532</v>
      </c>
      <c r="E663" s="266">
        <f>VLOOKUP(D663,ФОТ!$B$3:$C$105,2,FALSE)</f>
        <v>115.21</v>
      </c>
      <c r="F663" s="55">
        <v>0.38</v>
      </c>
      <c r="G663" s="262">
        <f>ROUND(E663*F663,2)</f>
        <v>43.78</v>
      </c>
      <c r="H663" s="220">
        <f>ROUND(G663*ФОТ!$D$3,2)</f>
        <v>116.63</v>
      </c>
      <c r="I663" s="190">
        <f>ROUND(H663*ФОТ!$E$3,1)</f>
        <v>169.1</v>
      </c>
      <c r="J663" s="195"/>
    </row>
    <row r="664" spans="1:10" ht="12.75" customHeight="1" x14ac:dyDescent="0.25">
      <c r="A664" s="100"/>
      <c r="B664" s="57"/>
      <c r="C664" s="62"/>
      <c r="D664" s="153"/>
      <c r="E664" s="39"/>
      <c r="F664" s="55"/>
      <c r="G664" s="42"/>
      <c r="H664" s="56"/>
      <c r="I664" s="242">
        <f>I662+I663</f>
        <v>331.6</v>
      </c>
      <c r="J664" s="224"/>
    </row>
    <row r="665" spans="1:10" ht="12.75" customHeight="1" x14ac:dyDescent="0.2">
      <c r="A665" s="100" t="s">
        <v>1421</v>
      </c>
      <c r="B665" s="57" t="s">
        <v>1422</v>
      </c>
      <c r="C665" s="62" t="s">
        <v>2219</v>
      </c>
      <c r="D665" s="294" t="s">
        <v>2524</v>
      </c>
      <c r="E665" s="266">
        <f>VLOOKUP(D665,ФОТ!$B$3:$C$105,2,FALSE)</f>
        <v>113.69</v>
      </c>
      <c r="F665" s="55">
        <v>0.35</v>
      </c>
      <c r="G665" s="262">
        <f>ROUND(E665*F665,2)</f>
        <v>39.79</v>
      </c>
      <c r="H665" s="220">
        <f>ROUND(G665*ФОТ!$D$3,2)</f>
        <v>106</v>
      </c>
      <c r="I665" s="190">
        <f>ROUND(H665*ФОТ!$E$3,1)</f>
        <v>153.69999999999999</v>
      </c>
      <c r="J665" s="195"/>
    </row>
    <row r="666" spans="1:10" ht="12.75" customHeight="1" x14ac:dyDescent="0.2">
      <c r="A666" s="100"/>
      <c r="B666" s="57" t="s">
        <v>1423</v>
      </c>
      <c r="C666" s="62"/>
      <c r="D666" s="294" t="s">
        <v>2532</v>
      </c>
      <c r="E666" s="266">
        <f>VLOOKUP(D666,ФОТ!$B$3:$C$105,2,FALSE)</f>
        <v>115.21</v>
      </c>
      <c r="F666" s="55">
        <v>0.36</v>
      </c>
      <c r="G666" s="262">
        <f>ROUND(E666*F666,2)</f>
        <v>41.48</v>
      </c>
      <c r="H666" s="220">
        <f>ROUND(G666*ФОТ!$D$3,2)</f>
        <v>110.5</v>
      </c>
      <c r="I666" s="190">
        <f>ROUND(H666*ФОТ!$E$3,1)</f>
        <v>160.19999999999999</v>
      </c>
      <c r="J666" s="195"/>
    </row>
    <row r="667" spans="1:10" ht="12.75" customHeight="1" x14ac:dyDescent="0.25">
      <c r="A667" s="100"/>
      <c r="B667" s="57"/>
      <c r="C667" s="62"/>
      <c r="D667" s="153"/>
      <c r="E667" s="39"/>
      <c r="F667" s="55"/>
      <c r="G667" s="42"/>
      <c r="H667" s="56"/>
      <c r="I667" s="242">
        <f>I665+I666</f>
        <v>313.89999999999998</v>
      </c>
      <c r="J667" s="224"/>
    </row>
    <row r="668" spans="1:10" ht="12.75" customHeight="1" x14ac:dyDescent="0.2">
      <c r="A668" s="100" t="s">
        <v>1424</v>
      </c>
      <c r="B668" s="57" t="s">
        <v>1425</v>
      </c>
      <c r="C668" s="62" t="s">
        <v>2219</v>
      </c>
      <c r="D668" s="294" t="s">
        <v>2524</v>
      </c>
      <c r="E668" s="266">
        <f>VLOOKUP(D668,ФОТ!$B$3:$C$105,2,FALSE)</f>
        <v>113.69</v>
      </c>
      <c r="F668" s="55">
        <v>0.59</v>
      </c>
      <c r="G668" s="262">
        <f>ROUND(E668*F668,2)</f>
        <v>67.08</v>
      </c>
      <c r="H668" s="220">
        <f>ROUND(G668*ФОТ!$D$3,2)</f>
        <v>178.7</v>
      </c>
      <c r="I668" s="190">
        <f>ROUND(H668*ФОТ!$E$3,1)</f>
        <v>259.10000000000002</v>
      </c>
      <c r="J668" s="195"/>
    </row>
    <row r="669" spans="1:10" ht="12.75" customHeight="1" x14ac:dyDescent="0.2">
      <c r="A669" s="100"/>
      <c r="B669" s="57" t="s">
        <v>1426</v>
      </c>
      <c r="C669" s="62"/>
      <c r="D669" s="294" t="s">
        <v>2532</v>
      </c>
      <c r="E669" s="266">
        <f>VLOOKUP(D669,ФОТ!$B$3:$C$105,2,FALSE)</f>
        <v>115.21</v>
      </c>
      <c r="F669" s="55">
        <v>0.59</v>
      </c>
      <c r="G669" s="262">
        <f>ROUND(E669*F669,2)</f>
        <v>67.97</v>
      </c>
      <c r="H669" s="220">
        <f>ROUND(G669*ФОТ!$D$3,2)</f>
        <v>181.07</v>
      </c>
      <c r="I669" s="190">
        <f>ROUND(H669*ФОТ!$E$3,1)</f>
        <v>262.60000000000002</v>
      </c>
      <c r="J669" s="195"/>
    </row>
    <row r="670" spans="1:10" ht="12.75" customHeight="1" x14ac:dyDescent="0.25">
      <c r="A670" s="100"/>
      <c r="B670" s="57"/>
      <c r="C670" s="62"/>
      <c r="D670" s="53"/>
      <c r="E670" s="39"/>
      <c r="F670" s="55"/>
      <c r="G670" s="42"/>
      <c r="H670" s="56"/>
      <c r="I670" s="242">
        <f>I668+I669</f>
        <v>521.70000000000005</v>
      </c>
      <c r="J670" s="224"/>
    </row>
    <row r="671" spans="1:10" ht="12.75" customHeight="1" x14ac:dyDescent="0.2">
      <c r="A671" s="100" t="s">
        <v>1427</v>
      </c>
      <c r="B671" s="57" t="s">
        <v>1428</v>
      </c>
      <c r="C671" s="62" t="s">
        <v>1429</v>
      </c>
      <c r="D671" s="62" t="s">
        <v>2529</v>
      </c>
      <c r="E671" s="266">
        <f>VLOOKUP(D671,ФОТ!$B$3:$C$105,2,FALSE)</f>
        <v>146.24</v>
      </c>
      <c r="F671" s="39">
        <v>0.9</v>
      </c>
      <c r="G671" s="262">
        <f>ROUND(E671*F671,2)</f>
        <v>131.62</v>
      </c>
      <c r="H671" s="220">
        <f>ROUND(G671*ФОТ!$D$3,2)</f>
        <v>350.64</v>
      </c>
      <c r="I671" s="190">
        <f>ROUND(H671*ФОТ!$E$3,1)</f>
        <v>508.4</v>
      </c>
      <c r="J671" s="195"/>
    </row>
    <row r="672" spans="1:10" ht="12.75" customHeight="1" x14ac:dyDescent="0.2">
      <c r="A672" s="100"/>
      <c r="B672" s="57"/>
      <c r="C672" s="62"/>
      <c r="D672" s="294" t="s">
        <v>2532</v>
      </c>
      <c r="E672" s="266">
        <f>VLOOKUP(D672,ФОТ!$B$3:$C$105,2,FALSE)</f>
        <v>115.21</v>
      </c>
      <c r="F672" s="55">
        <v>0.9</v>
      </c>
      <c r="G672" s="262">
        <f>ROUND(E672*F672,2)</f>
        <v>103.69</v>
      </c>
      <c r="H672" s="220">
        <f>ROUND(G672*ФОТ!$D$3,2)</f>
        <v>276.23</v>
      </c>
      <c r="I672" s="190">
        <f>ROUND(H672*ФОТ!$E$3,1)</f>
        <v>400.5</v>
      </c>
      <c r="J672" s="195"/>
    </row>
    <row r="673" spans="1:10" ht="12.75" customHeight="1" x14ac:dyDescent="0.25">
      <c r="A673" s="100"/>
      <c r="B673" s="57"/>
      <c r="C673" s="62"/>
      <c r="D673" s="53"/>
      <c r="E673" s="39"/>
      <c r="F673" s="55"/>
      <c r="G673" s="39"/>
      <c r="H673" s="154"/>
      <c r="I673" s="242">
        <f>I671+I672</f>
        <v>908.9</v>
      </c>
      <c r="J673" s="224"/>
    </row>
    <row r="674" spans="1:10" ht="12.75" customHeight="1" x14ac:dyDescent="0.2">
      <c r="A674" s="100" t="s">
        <v>1430</v>
      </c>
      <c r="B674" s="57" t="s">
        <v>135</v>
      </c>
      <c r="C674" s="62" t="s">
        <v>136</v>
      </c>
      <c r="D674" s="62" t="s">
        <v>2529</v>
      </c>
      <c r="E674" s="266">
        <f>VLOOKUP(D674,ФОТ!$B$3:$C$105,2,FALSE)</f>
        <v>146.24</v>
      </c>
      <c r="F674" s="55">
        <v>2</v>
      </c>
      <c r="G674" s="262">
        <f>ROUND(E674*F674,2)</f>
        <v>292.48</v>
      </c>
      <c r="H674" s="220">
        <f>ROUND(G674*ФОТ!$D$3,2)</f>
        <v>779.17</v>
      </c>
      <c r="I674" s="190">
        <f>ROUND(H674*ФОТ!$E$3,1)</f>
        <v>1129.8</v>
      </c>
      <c r="J674" s="195"/>
    </row>
    <row r="675" spans="1:10" ht="12.75" customHeight="1" x14ac:dyDescent="0.2">
      <c r="A675" s="100"/>
      <c r="B675" s="57"/>
      <c r="C675" s="62"/>
      <c r="D675" s="294" t="s">
        <v>2532</v>
      </c>
      <c r="E675" s="266">
        <f>VLOOKUP(D675,ФОТ!$B$3:$C$105,2,FALSE)</f>
        <v>115.21</v>
      </c>
      <c r="F675" s="55">
        <v>2</v>
      </c>
      <c r="G675" s="262">
        <f>ROUND(E675*F675,2)</f>
        <v>230.42</v>
      </c>
      <c r="H675" s="220">
        <f>ROUND(G675*ФОТ!$D$3,2)</f>
        <v>613.84</v>
      </c>
      <c r="I675" s="190">
        <f>ROUND(H675*ФОТ!$E$3,1)</f>
        <v>890.1</v>
      </c>
      <c r="J675" s="195"/>
    </row>
    <row r="676" spans="1:10" ht="14.25" customHeight="1" x14ac:dyDescent="0.25">
      <c r="A676" s="100"/>
      <c r="B676" s="57"/>
      <c r="C676" s="62"/>
      <c r="D676" s="53"/>
      <c r="E676" s="39"/>
      <c r="F676" s="55"/>
      <c r="G676" s="39"/>
      <c r="H676" s="154"/>
      <c r="I676" s="242">
        <f>I674+I675</f>
        <v>2019.9</v>
      </c>
      <c r="J676" s="224"/>
    </row>
    <row r="677" spans="1:10" ht="12.75" customHeight="1" x14ac:dyDescent="0.2">
      <c r="A677" s="100" t="s">
        <v>137</v>
      </c>
      <c r="B677" s="6" t="s">
        <v>138</v>
      </c>
      <c r="C677" s="62" t="s">
        <v>139</v>
      </c>
      <c r="D677" s="294" t="s">
        <v>2532</v>
      </c>
      <c r="E677" s="266">
        <f>VLOOKUP(D677,ФОТ!$B$3:$C$105,2,FALSE)</f>
        <v>115.21</v>
      </c>
      <c r="F677" s="55">
        <v>1.7</v>
      </c>
      <c r="G677" s="262">
        <f>ROUND(E677*F677,2)</f>
        <v>195.86</v>
      </c>
      <c r="H677" s="220">
        <f>ROUND(G677*ФОТ!$D$3,2)</f>
        <v>521.77</v>
      </c>
      <c r="I677" s="190">
        <f>ROUND(H677*ФОТ!$E$3,1)</f>
        <v>756.6</v>
      </c>
      <c r="J677" s="195"/>
    </row>
    <row r="678" spans="1:10" ht="12.75" customHeight="1" x14ac:dyDescent="0.2">
      <c r="A678" s="100"/>
      <c r="B678" s="57" t="s">
        <v>140</v>
      </c>
      <c r="C678" s="62" t="s">
        <v>141</v>
      </c>
      <c r="D678" s="53"/>
      <c r="E678" s="39"/>
      <c r="F678" s="55"/>
      <c r="G678" s="39"/>
      <c r="H678" s="154"/>
      <c r="I678" s="202"/>
      <c r="J678" s="224"/>
    </row>
    <row r="679" spans="1:10" ht="12.75" customHeight="1" x14ac:dyDescent="0.2">
      <c r="A679" s="100"/>
      <c r="B679" s="57"/>
      <c r="C679" s="62"/>
      <c r="D679" s="53"/>
      <c r="E679" s="39"/>
      <c r="F679" s="55"/>
      <c r="G679" s="42"/>
      <c r="H679" s="56"/>
      <c r="I679" s="225"/>
      <c r="J679" s="224"/>
    </row>
    <row r="680" spans="1:10" ht="12.75" customHeight="1" x14ac:dyDescent="0.2">
      <c r="A680" s="100" t="s">
        <v>142</v>
      </c>
      <c r="B680" s="6" t="s">
        <v>143</v>
      </c>
      <c r="C680" s="62" t="s">
        <v>2219</v>
      </c>
      <c r="D680" s="294" t="s">
        <v>2532</v>
      </c>
      <c r="E680" s="266">
        <f>VLOOKUP(D680,ФОТ!$B$3:$C$105,2,FALSE)</f>
        <v>115.21</v>
      </c>
      <c r="F680" s="55">
        <v>9.3000000000000007</v>
      </c>
      <c r="G680" s="262">
        <f>ROUND(E680*F680,2)</f>
        <v>1071.45</v>
      </c>
      <c r="H680" s="220">
        <f>ROUND(G680*ФОТ!$D$3,2)</f>
        <v>2854.34</v>
      </c>
      <c r="I680" s="190">
        <f>ROUND(H680*ФОТ!$E$3,1)</f>
        <v>4138.8</v>
      </c>
      <c r="J680" s="195"/>
    </row>
    <row r="681" spans="1:10" ht="12.75" customHeight="1" x14ac:dyDescent="0.2">
      <c r="A681" s="100"/>
      <c r="B681" s="6"/>
      <c r="C681" s="62"/>
      <c r="D681" s="53"/>
      <c r="E681" s="39"/>
      <c r="F681" s="55"/>
      <c r="G681" s="39"/>
      <c r="H681" s="75"/>
      <c r="I681" s="202"/>
      <c r="J681" s="224"/>
    </row>
    <row r="682" spans="1:10" ht="12.75" customHeight="1" x14ac:dyDescent="0.2">
      <c r="A682" s="100" t="s">
        <v>144</v>
      </c>
      <c r="B682" s="6" t="s">
        <v>145</v>
      </c>
      <c r="C682" s="62" t="s">
        <v>146</v>
      </c>
      <c r="D682" s="294" t="s">
        <v>2532</v>
      </c>
      <c r="E682" s="266">
        <f>VLOOKUP(D682,ФОТ!$B$3:$C$105,2,FALSE)</f>
        <v>115.21</v>
      </c>
      <c r="F682" s="154">
        <v>2.2000000000000002</v>
      </c>
      <c r="G682" s="262">
        <f>ROUND(E682*F682,2)</f>
        <v>253.46</v>
      </c>
      <c r="H682" s="220">
        <f>ROUND(G682*ФОТ!$D$3,2)</f>
        <v>675.22</v>
      </c>
      <c r="I682" s="190">
        <f>ROUND(H682*ФОТ!$E$3,1)</f>
        <v>979.1</v>
      </c>
      <c r="J682" s="195"/>
    </row>
    <row r="683" spans="1:10" ht="12.75" customHeight="1" x14ac:dyDescent="0.2">
      <c r="A683" s="100"/>
      <c r="B683" s="6" t="s">
        <v>264</v>
      </c>
      <c r="C683" s="62"/>
      <c r="D683" s="153"/>
      <c r="E683" s="39"/>
      <c r="F683" s="154"/>
      <c r="G683" s="223"/>
      <c r="H683" s="223"/>
      <c r="I683" s="214"/>
      <c r="J683" s="192"/>
    </row>
    <row r="684" spans="1:10" ht="12.75" customHeight="1" x14ac:dyDescent="0.2">
      <c r="A684" s="100"/>
      <c r="B684" s="6" t="s">
        <v>265</v>
      </c>
      <c r="C684" s="62"/>
      <c r="D684" s="153"/>
      <c r="E684" s="39"/>
      <c r="F684" s="154"/>
      <c r="G684" s="223"/>
      <c r="H684" s="223"/>
      <c r="I684" s="214"/>
      <c r="J684" s="192"/>
    </row>
    <row r="685" spans="1:10" ht="9.75" customHeight="1" x14ac:dyDescent="0.2">
      <c r="A685" s="100"/>
      <c r="B685" s="6"/>
      <c r="C685" s="62"/>
      <c r="D685" s="153"/>
      <c r="E685" s="39"/>
      <c r="F685" s="154"/>
      <c r="G685" s="223"/>
      <c r="H685" s="223"/>
      <c r="I685" s="192"/>
      <c r="J685" s="224"/>
    </row>
    <row r="686" spans="1:10" ht="12.75" customHeight="1" x14ac:dyDescent="0.2">
      <c r="A686" s="100" t="s">
        <v>266</v>
      </c>
      <c r="B686" s="57" t="s">
        <v>2015</v>
      </c>
      <c r="C686" s="62" t="s">
        <v>2016</v>
      </c>
      <c r="D686" s="294" t="s">
        <v>2532</v>
      </c>
      <c r="E686" s="266">
        <f>VLOOKUP(D686,ФОТ!$B$3:$C$105,2,FALSE)</f>
        <v>115.21</v>
      </c>
      <c r="F686" s="55">
        <v>2</v>
      </c>
      <c r="G686" s="262">
        <f>ROUND(E686*F686,2)</f>
        <v>230.42</v>
      </c>
      <c r="H686" s="220">
        <f>ROUND(G686*ФОТ!$D$3,2)</f>
        <v>613.84</v>
      </c>
      <c r="I686" s="190">
        <f>ROUND(H686*ФОТ!$E$3,1)</f>
        <v>890.1</v>
      </c>
      <c r="J686" s="195"/>
    </row>
    <row r="687" spans="1:10" ht="9.75" customHeight="1" x14ac:dyDescent="0.2">
      <c r="A687" s="146"/>
      <c r="B687" s="70"/>
      <c r="C687" s="49"/>
      <c r="D687" s="48"/>
      <c r="E687" s="215"/>
      <c r="F687" s="50"/>
      <c r="G687" s="215"/>
      <c r="H687" s="50"/>
      <c r="I687" s="209"/>
      <c r="J687" s="234"/>
    </row>
    <row r="688" spans="1:10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</row>
  </sheetData>
  <sheetProtection algorithmName="SHA-512" hashValue="abKJ9gR/Hy3ZLVv4vBk0KrZjndzFskTRhm3j2VL8whap/41IJT0mI5C0dQ7pco9Ow7GIEbFd8305BIoarXZkhQ==" saltValue="0T4PF2ZpeWtPPgFP7h82AA==" spinCount="100000" sheet="1" formatCells="0" formatColumns="0" formatRows="0" insertColumns="0" insertRows="0" insertHyperlinks="0" deleteColumns="0" deleteRows="0" pivotTables="0"/>
  <mergeCells count="6">
    <mergeCell ref="B482:B484"/>
    <mergeCell ref="A482:A484"/>
    <mergeCell ref="C482:C484"/>
    <mergeCell ref="B496:J496"/>
    <mergeCell ref="A493:J493"/>
    <mergeCell ref="A494:J494"/>
  </mergeCells>
  <phoneticPr fontId="22" type="noConversion"/>
  <printOptions horizontalCentered="1"/>
  <pageMargins left="0.19685039370078741" right="0.19685039370078741" top="0.59055118110236227" bottom="0.16" header="0.31496062992125984" footer="0.11811023622047245"/>
  <pageSetup paperSize="9" scale="95" firstPageNumber="55" orientation="landscape" blackAndWhite="1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J285"/>
  <sheetViews>
    <sheetView workbookViewId="0">
      <selection activeCell="N30" sqref="N30"/>
    </sheetView>
  </sheetViews>
  <sheetFormatPr defaultRowHeight="12.75" x14ac:dyDescent="0.2"/>
  <cols>
    <col min="1" max="1" width="7.140625" customWidth="1"/>
    <col min="2" max="2" width="59.5703125" customWidth="1"/>
    <col min="3" max="3" width="9.5703125" customWidth="1"/>
    <col min="4" max="4" width="12.7109375" customWidth="1"/>
    <col min="5" max="5" width="10.5703125" customWidth="1"/>
    <col min="6" max="6" width="8.42578125" customWidth="1"/>
    <col min="7" max="7" width="10.7109375" customWidth="1"/>
    <col min="8" max="8" width="14.28515625" customWidth="1"/>
    <col min="9" max="10" width="10.28515625" customWidth="1"/>
  </cols>
  <sheetData>
    <row r="1" spans="1:10" ht="21" customHeight="1" x14ac:dyDescent="0.2">
      <c r="A1" s="775" t="s">
        <v>2017</v>
      </c>
      <c r="B1" s="775"/>
      <c r="C1" s="775"/>
      <c r="D1" s="775"/>
      <c r="E1" s="775"/>
      <c r="F1" s="775"/>
      <c r="G1" s="775"/>
      <c r="H1" s="775"/>
      <c r="I1" s="775"/>
      <c r="J1" s="775"/>
    </row>
    <row r="2" spans="1:10" x14ac:dyDescent="0.2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8.75" customHeight="1" x14ac:dyDescent="0.2">
      <c r="A3" s="5" t="s">
        <v>2018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 x14ac:dyDescent="0.2">
      <c r="A4" s="6"/>
      <c r="B4" s="6"/>
      <c r="C4" s="6"/>
      <c r="D4" s="6"/>
      <c r="E4" s="6"/>
      <c r="F4" s="6"/>
      <c r="G4" s="6"/>
      <c r="H4" s="6"/>
      <c r="I4" s="316"/>
      <c r="J4" s="6"/>
    </row>
    <row r="5" spans="1:10" x14ac:dyDescent="0.2">
      <c r="A5" s="289" t="s">
        <v>3835</v>
      </c>
      <c r="B5" s="290"/>
      <c r="C5" s="186" t="s">
        <v>3836</v>
      </c>
      <c r="D5" s="291" t="s">
        <v>3837</v>
      </c>
      <c r="E5" s="245" t="s">
        <v>484</v>
      </c>
      <c r="F5" s="158" t="s">
        <v>485</v>
      </c>
      <c r="G5" s="245" t="s">
        <v>486</v>
      </c>
      <c r="H5" s="252" t="s">
        <v>487</v>
      </c>
      <c r="I5" s="237" t="s">
        <v>488</v>
      </c>
      <c r="J5" s="238"/>
    </row>
    <row r="6" spans="1:10" x14ac:dyDescent="0.2">
      <c r="A6" s="292" t="s">
        <v>489</v>
      </c>
      <c r="B6" s="160"/>
      <c r="C6" s="293" t="s">
        <v>490</v>
      </c>
      <c r="D6" s="294" t="s">
        <v>491</v>
      </c>
      <c r="E6" s="154" t="s">
        <v>492</v>
      </c>
      <c r="F6" s="62" t="s">
        <v>493</v>
      </c>
      <c r="G6" s="154" t="s">
        <v>494</v>
      </c>
      <c r="H6" s="39" t="s">
        <v>495</v>
      </c>
      <c r="I6" s="239" t="s">
        <v>496</v>
      </c>
      <c r="J6" s="240" t="s">
        <v>497</v>
      </c>
    </row>
    <row r="7" spans="1:10" x14ac:dyDescent="0.2">
      <c r="A7" s="292"/>
      <c r="B7" s="160"/>
      <c r="C7" s="293"/>
      <c r="D7" s="294" t="s">
        <v>498</v>
      </c>
      <c r="E7" s="154" t="s">
        <v>499</v>
      </c>
      <c r="F7" s="62" t="s">
        <v>500</v>
      </c>
      <c r="G7" s="154" t="s">
        <v>501</v>
      </c>
      <c r="H7" s="39" t="s">
        <v>499</v>
      </c>
      <c r="I7" s="202" t="s">
        <v>1633</v>
      </c>
      <c r="J7" s="208" t="s">
        <v>1634</v>
      </c>
    </row>
    <row r="8" spans="1:10" x14ac:dyDescent="0.2">
      <c r="A8" s="295"/>
      <c r="B8" s="296"/>
      <c r="C8" s="71"/>
      <c r="D8" s="297"/>
      <c r="E8" s="247"/>
      <c r="F8" s="49" t="s">
        <v>1635</v>
      </c>
      <c r="G8" s="50" t="s">
        <v>499</v>
      </c>
      <c r="H8" s="298"/>
      <c r="I8" s="241" t="s">
        <v>1637</v>
      </c>
      <c r="J8" s="241" t="s">
        <v>1637</v>
      </c>
    </row>
    <row r="9" spans="1:10" ht="15" customHeight="1" x14ac:dyDescent="0.2">
      <c r="A9" s="100" t="s">
        <v>2019</v>
      </c>
      <c r="B9" s="6" t="s">
        <v>2020</v>
      </c>
      <c r="C9" s="62" t="s">
        <v>2183</v>
      </c>
      <c r="D9" s="294" t="s">
        <v>2524</v>
      </c>
      <c r="E9" s="266">
        <f>VLOOKUP(D9,ФОТ!$B$3:$C$105,2,FALSE)</f>
        <v>113.69</v>
      </c>
      <c r="F9" s="154">
        <v>1.04</v>
      </c>
      <c r="G9" s="262">
        <f>ROUND(E9*F9,2)</f>
        <v>118.24</v>
      </c>
      <c r="H9" s="220">
        <f>ROUND(G9*ФОТ!$D$3,2)</f>
        <v>314.99</v>
      </c>
      <c r="I9" s="190">
        <f>ROUND(H9*ФОТ!$E$3,1)</f>
        <v>456.7</v>
      </c>
      <c r="J9" s="195"/>
    </row>
    <row r="10" spans="1:10" ht="14.25" customHeight="1" x14ac:dyDescent="0.2">
      <c r="A10" s="100"/>
      <c r="B10" s="6" t="s">
        <v>2224</v>
      </c>
      <c r="C10" s="62"/>
      <c r="D10" s="294"/>
      <c r="E10" s="62"/>
      <c r="F10" s="154"/>
      <c r="G10" s="39"/>
      <c r="H10" s="154"/>
      <c r="I10" s="202"/>
      <c r="J10" s="224"/>
    </row>
    <row r="11" spans="1:10" ht="14.25" customHeight="1" x14ac:dyDescent="0.2">
      <c r="A11" s="100"/>
      <c r="B11" s="6" t="s">
        <v>2021</v>
      </c>
      <c r="C11" s="62"/>
      <c r="D11" s="153"/>
      <c r="E11" s="62"/>
      <c r="F11" s="154"/>
      <c r="G11" s="42"/>
      <c r="H11" s="341"/>
      <c r="I11" s="225"/>
      <c r="J11" s="224"/>
    </row>
    <row r="12" spans="1:10" ht="12.75" customHeight="1" x14ac:dyDescent="0.2">
      <c r="A12" s="100"/>
      <c r="B12" s="6"/>
      <c r="C12" s="62"/>
      <c r="D12" s="153"/>
      <c r="E12" s="62"/>
      <c r="F12" s="154"/>
      <c r="G12" s="42"/>
      <c r="H12" s="341"/>
      <c r="I12" s="225"/>
      <c r="J12" s="224"/>
    </row>
    <row r="13" spans="1:10" ht="12.75" customHeight="1" x14ac:dyDescent="0.2">
      <c r="A13" s="100" t="s">
        <v>2022</v>
      </c>
      <c r="B13" s="6" t="s">
        <v>2023</v>
      </c>
      <c r="C13" s="62" t="s">
        <v>2219</v>
      </c>
      <c r="D13" s="294" t="s">
        <v>2524</v>
      </c>
      <c r="E13" s="266">
        <f>VLOOKUP(D13,ФОТ!$B$3:$C$105,2,FALSE)</f>
        <v>113.69</v>
      </c>
      <c r="F13" s="154">
        <v>1.92</v>
      </c>
      <c r="G13" s="262">
        <f>ROUND(E13*F13,2)</f>
        <v>218.28</v>
      </c>
      <c r="H13" s="220">
        <f>ROUND(G13*ФОТ!$D$3,2)</f>
        <v>581.5</v>
      </c>
      <c r="I13" s="190">
        <f>ROUND(H13*ФОТ!$E$3,1)</f>
        <v>843.2</v>
      </c>
      <c r="J13" s="224"/>
    </row>
    <row r="14" spans="1:10" ht="14.25" customHeight="1" x14ac:dyDescent="0.2">
      <c r="A14" s="100"/>
      <c r="B14" s="6" t="s">
        <v>2224</v>
      </c>
      <c r="C14" s="62"/>
      <c r="D14" s="294"/>
      <c r="E14" s="62"/>
      <c r="F14" s="154"/>
      <c r="G14" s="39"/>
      <c r="H14" s="154"/>
      <c r="I14" s="202"/>
      <c r="J14" s="224"/>
    </row>
    <row r="15" spans="1:10" ht="12.75" customHeight="1" x14ac:dyDescent="0.2">
      <c r="A15" s="100"/>
      <c r="B15" s="6"/>
      <c r="C15" s="62"/>
      <c r="D15" s="53"/>
      <c r="E15" s="279"/>
      <c r="F15" s="54"/>
      <c r="G15" s="39"/>
      <c r="H15" s="154"/>
      <c r="I15" s="202"/>
      <c r="J15" s="224"/>
    </row>
    <row r="16" spans="1:10" ht="12.75" customHeight="1" x14ac:dyDescent="0.2">
      <c r="A16" s="100" t="s">
        <v>2024</v>
      </c>
      <c r="B16" s="6" t="s">
        <v>2025</v>
      </c>
      <c r="C16" s="62" t="s">
        <v>2219</v>
      </c>
      <c r="D16" s="294" t="s">
        <v>2524</v>
      </c>
      <c r="E16" s="266">
        <f>VLOOKUP(D16,ФОТ!$B$3:$C$105,2,FALSE)</f>
        <v>113.69</v>
      </c>
      <c r="F16" s="154">
        <v>2.5</v>
      </c>
      <c r="G16" s="262">
        <f>ROUND(E16*F16,2)</f>
        <v>284.23</v>
      </c>
      <c r="H16" s="220">
        <f>ROUND(G16*ФОТ!$D$3,2)</f>
        <v>757.19</v>
      </c>
      <c r="I16" s="190">
        <f>ROUND(H16*ФОТ!$E$3,1)</f>
        <v>1097.9000000000001</v>
      </c>
      <c r="J16" s="224"/>
    </row>
    <row r="17" spans="1:10" ht="14.25" customHeight="1" x14ac:dyDescent="0.2">
      <c r="A17" s="100"/>
      <c r="B17" s="6" t="s">
        <v>2224</v>
      </c>
      <c r="C17" s="62"/>
      <c r="D17" s="153"/>
      <c r="E17" s="62"/>
      <c r="F17" s="154"/>
      <c r="G17" s="39"/>
      <c r="H17" s="154"/>
      <c r="I17" s="202"/>
      <c r="J17" s="224"/>
    </row>
    <row r="18" spans="1:10" x14ac:dyDescent="0.2">
      <c r="A18" s="100"/>
      <c r="B18" s="6"/>
      <c r="C18" s="62"/>
      <c r="D18" s="153"/>
      <c r="E18" s="62"/>
      <c r="F18" s="154"/>
      <c r="G18" s="42"/>
      <c r="H18" s="56"/>
      <c r="I18" s="225"/>
      <c r="J18" s="224"/>
    </row>
    <row r="19" spans="1:10" x14ac:dyDescent="0.2">
      <c r="A19" s="100" t="s">
        <v>2026</v>
      </c>
      <c r="B19" s="6" t="s">
        <v>2027</v>
      </c>
      <c r="C19" s="278" t="s">
        <v>2219</v>
      </c>
      <c r="D19" s="294" t="s">
        <v>2524</v>
      </c>
      <c r="E19" s="266">
        <f>VLOOKUP(D19,ФОТ!$B$3:$C$105,2,FALSE)</f>
        <v>113.69</v>
      </c>
      <c r="F19" s="278">
        <v>0.62</v>
      </c>
      <c r="G19" s="262">
        <f>ROUND(E19*F19,2)</f>
        <v>70.489999999999995</v>
      </c>
      <c r="H19" s="220">
        <f>ROUND(G19*ФОТ!$D$3,2)</f>
        <v>187.79</v>
      </c>
      <c r="I19" s="190">
        <f>ROUND(H19*ФОТ!$E$3,1)</f>
        <v>272.3</v>
      </c>
      <c r="J19" s="190">
        <f>ROUND(H19*ФОТ!$F$3,1)</f>
        <v>244.1</v>
      </c>
    </row>
    <row r="20" spans="1:10" ht="14.25" customHeight="1" x14ac:dyDescent="0.2">
      <c r="A20" s="100"/>
      <c r="B20" s="6" t="s">
        <v>2224</v>
      </c>
      <c r="C20" s="393"/>
      <c r="D20" s="347"/>
      <c r="E20" s="393"/>
      <c r="F20" s="393"/>
      <c r="G20" s="394"/>
      <c r="H20" s="395"/>
      <c r="I20" s="403"/>
      <c r="J20" s="404"/>
    </row>
    <row r="21" spans="1:10" x14ac:dyDescent="0.2">
      <c r="A21" s="100"/>
      <c r="B21" s="6"/>
      <c r="C21" s="62"/>
      <c r="D21" s="153"/>
      <c r="E21" s="62"/>
      <c r="F21" s="154"/>
      <c r="G21" s="42"/>
      <c r="H21" s="56"/>
      <c r="I21" s="225"/>
      <c r="J21" s="224"/>
    </row>
    <row r="22" spans="1:10" x14ac:dyDescent="0.2">
      <c r="A22" s="100" t="s">
        <v>2028</v>
      </c>
      <c r="B22" s="6" t="s">
        <v>2029</v>
      </c>
      <c r="C22" s="62" t="s">
        <v>2219</v>
      </c>
      <c r="D22" s="294" t="s">
        <v>2524</v>
      </c>
      <c r="E22" s="266">
        <f>VLOOKUP(D22,ФОТ!$B$3:$C$105,2,FALSE)</f>
        <v>113.69</v>
      </c>
      <c r="F22" s="55">
        <v>0.96</v>
      </c>
      <c r="G22" s="262">
        <f>ROUND(E22*F22,2)</f>
        <v>109.14</v>
      </c>
      <c r="H22" s="220">
        <f>ROUND(G22*ФОТ!$D$3,2)</f>
        <v>290.75</v>
      </c>
      <c r="I22" s="190">
        <f>ROUND(H22*ФОТ!$E$3,1)</f>
        <v>421.6</v>
      </c>
      <c r="J22" s="190">
        <f>ROUND(H22*ФОТ!$F$3,1)</f>
        <v>378</v>
      </c>
    </row>
    <row r="23" spans="1:10" ht="14.25" customHeight="1" x14ac:dyDescent="0.2">
      <c r="A23" s="100"/>
      <c r="B23" s="6" t="s">
        <v>2224</v>
      </c>
      <c r="C23" s="62"/>
      <c r="D23" s="53"/>
      <c r="E23" s="62"/>
      <c r="F23" s="55"/>
      <c r="G23" s="39"/>
      <c r="H23" s="154"/>
      <c r="I23" s="202"/>
      <c r="J23" s="224"/>
    </row>
    <row r="24" spans="1:10" x14ac:dyDescent="0.2">
      <c r="A24" s="100"/>
      <c r="B24" s="6"/>
      <c r="C24" s="62"/>
      <c r="D24" s="53"/>
      <c r="E24" s="62"/>
      <c r="F24" s="55"/>
      <c r="G24" s="39"/>
      <c r="H24" s="154"/>
      <c r="I24" s="202"/>
      <c r="J24" s="224"/>
    </row>
    <row r="25" spans="1:10" x14ac:dyDescent="0.2">
      <c r="A25" s="100" t="s">
        <v>2030</v>
      </c>
      <c r="B25" s="6" t="s">
        <v>2031</v>
      </c>
      <c r="C25" s="62" t="s">
        <v>3295</v>
      </c>
      <c r="D25" s="294" t="s">
        <v>2524</v>
      </c>
      <c r="E25" s="266">
        <f>VLOOKUP(D25,ФОТ!$B$3:$C$105,2,FALSE)</f>
        <v>113.69</v>
      </c>
      <c r="F25" s="396">
        <v>0.72</v>
      </c>
      <c r="G25" s="262">
        <f>ROUND(E25*F25,2)</f>
        <v>81.86</v>
      </c>
      <c r="H25" s="220">
        <f>ROUND(G25*ФОТ!$D$3,2)</f>
        <v>218.08</v>
      </c>
      <c r="I25" s="190">
        <f>ROUND(H25*ФОТ!$E$3,1)</f>
        <v>316.2</v>
      </c>
      <c r="J25" s="190">
        <f>ROUND(H25*ФОТ!$F$3,1)</f>
        <v>283.5</v>
      </c>
    </row>
    <row r="26" spans="1:10" ht="14.25" customHeight="1" x14ac:dyDescent="0.2">
      <c r="A26" s="100"/>
      <c r="B26" s="335" t="s">
        <v>2032</v>
      </c>
      <c r="C26" s="62"/>
      <c r="D26" s="53"/>
      <c r="E26" s="62"/>
      <c r="F26" s="55"/>
      <c r="G26" s="39"/>
      <c r="H26" s="154"/>
      <c r="I26" s="202"/>
      <c r="J26" s="224"/>
    </row>
    <row r="27" spans="1:10" x14ac:dyDescent="0.2">
      <c r="A27" s="100"/>
      <c r="B27" s="335"/>
      <c r="C27" s="54"/>
      <c r="D27" s="53"/>
      <c r="E27" s="54"/>
      <c r="F27" s="55"/>
      <c r="G27" s="55"/>
      <c r="H27" s="154"/>
      <c r="I27" s="203"/>
      <c r="J27" s="224"/>
    </row>
    <row r="28" spans="1:10" ht="15.75" customHeight="1" x14ac:dyDescent="0.2">
      <c r="A28" s="223"/>
      <c r="B28" s="6" t="s">
        <v>2496</v>
      </c>
      <c r="C28" s="6"/>
      <c r="D28" s="6"/>
      <c r="E28" s="6"/>
      <c r="F28" s="6"/>
      <c r="G28" s="6"/>
      <c r="H28" s="6"/>
      <c r="I28" s="6"/>
      <c r="J28" s="40"/>
    </row>
    <row r="29" spans="1:10" ht="30.75" customHeight="1" x14ac:dyDescent="0.2">
      <c r="A29" s="767" t="s">
        <v>2033</v>
      </c>
      <c r="B29" s="770"/>
      <c r="C29" s="770"/>
      <c r="D29" s="770"/>
      <c r="E29" s="770"/>
      <c r="F29" s="770"/>
      <c r="G29" s="770"/>
      <c r="H29" s="770"/>
      <c r="I29" s="770"/>
      <c r="J29" s="769"/>
    </row>
    <row r="30" spans="1:10" ht="28.5" customHeight="1" x14ac:dyDescent="0.2">
      <c r="A30" s="771" t="s">
        <v>2034</v>
      </c>
      <c r="B30" s="772"/>
      <c r="C30" s="772"/>
      <c r="D30" s="772"/>
      <c r="E30" s="772"/>
      <c r="F30" s="772"/>
      <c r="G30" s="772"/>
      <c r="H30" s="772"/>
      <c r="I30" s="772"/>
      <c r="J30" s="773"/>
    </row>
    <row r="31" spans="1:10" ht="14.25" customHeight="1" x14ac:dyDescent="0.2">
      <c r="A31" s="763" t="s">
        <v>2035</v>
      </c>
      <c r="B31" s="774"/>
      <c r="C31" s="774"/>
      <c r="D31" s="774"/>
      <c r="E31" s="774"/>
      <c r="F31" s="774"/>
      <c r="G31" s="774"/>
      <c r="H31" s="774"/>
      <c r="I31" s="774"/>
      <c r="J31" s="746"/>
    </row>
    <row r="32" spans="1:10" ht="33" customHeight="1" x14ac:dyDescent="0.2">
      <c r="A32" s="146"/>
      <c r="B32" s="397" t="s">
        <v>2036</v>
      </c>
      <c r="C32" s="140"/>
      <c r="D32" s="48"/>
      <c r="E32" s="140"/>
      <c r="F32" s="50"/>
      <c r="G32" s="50"/>
      <c r="H32" s="50"/>
      <c r="I32" s="50"/>
      <c r="J32" s="71"/>
    </row>
    <row r="33" spans="1:10" ht="18" customHeight="1" x14ac:dyDescent="0.2">
      <c r="A33" s="6"/>
      <c r="B33" s="6"/>
      <c r="C33" s="6"/>
      <c r="D33" s="6"/>
      <c r="E33" s="6"/>
      <c r="F33" s="6"/>
      <c r="G33" s="6"/>
      <c r="H33" s="6"/>
      <c r="I33" s="5"/>
      <c r="J33" s="6"/>
    </row>
    <row r="34" spans="1:10" ht="18" customHeight="1" x14ac:dyDescent="0.2">
      <c r="A34" s="5" t="s">
        <v>2037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316"/>
      <c r="J35" s="57"/>
    </row>
    <row r="36" spans="1:10" hidden="1" x14ac:dyDescent="0.2">
      <c r="A36" s="289" t="s">
        <v>3835</v>
      </c>
      <c r="B36" s="290"/>
      <c r="C36" s="186" t="s">
        <v>3836</v>
      </c>
      <c r="D36" s="291" t="s">
        <v>3837</v>
      </c>
      <c r="E36" s="245" t="s">
        <v>484</v>
      </c>
      <c r="F36" s="158" t="s">
        <v>485</v>
      </c>
      <c r="G36" s="245" t="s">
        <v>486</v>
      </c>
      <c r="H36" s="252" t="s">
        <v>487</v>
      </c>
      <c r="I36" s="250" t="s">
        <v>488</v>
      </c>
      <c r="J36" s="251"/>
    </row>
    <row r="37" spans="1:10" hidden="1" x14ac:dyDescent="0.2">
      <c r="A37" s="292" t="s">
        <v>489</v>
      </c>
      <c r="B37" s="160"/>
      <c r="C37" s="293" t="s">
        <v>490</v>
      </c>
      <c r="D37" s="294" t="s">
        <v>491</v>
      </c>
      <c r="E37" s="154" t="s">
        <v>492</v>
      </c>
      <c r="F37" s="62" t="s">
        <v>493</v>
      </c>
      <c r="G37" s="154" t="s">
        <v>494</v>
      </c>
      <c r="H37" s="39" t="s">
        <v>495</v>
      </c>
      <c r="I37" s="252" t="s">
        <v>496</v>
      </c>
      <c r="J37" s="253" t="s">
        <v>497</v>
      </c>
    </row>
    <row r="38" spans="1:10" hidden="1" x14ac:dyDescent="0.2">
      <c r="A38" s="292"/>
      <c r="B38" s="160"/>
      <c r="C38" s="293"/>
      <c r="D38" s="294" t="s">
        <v>498</v>
      </c>
      <c r="E38" s="154" t="s">
        <v>499</v>
      </c>
      <c r="F38" s="62" t="s">
        <v>500</v>
      </c>
      <c r="G38" s="154" t="s">
        <v>501</v>
      </c>
      <c r="H38" s="39" t="s">
        <v>499</v>
      </c>
      <c r="I38" s="39" t="s">
        <v>1633</v>
      </c>
      <c r="J38" s="43" t="s">
        <v>1634</v>
      </c>
    </row>
    <row r="39" spans="1:10" hidden="1" x14ac:dyDescent="0.2">
      <c r="A39" s="295"/>
      <c r="B39" s="296"/>
      <c r="C39" s="71"/>
      <c r="D39" s="297"/>
      <c r="E39" s="247"/>
      <c r="F39" s="49" t="s">
        <v>1635</v>
      </c>
      <c r="G39" s="50" t="s">
        <v>499</v>
      </c>
      <c r="H39" s="298"/>
      <c r="I39" s="215" t="s">
        <v>1636</v>
      </c>
      <c r="J39" s="254" t="s">
        <v>1637</v>
      </c>
    </row>
    <row r="40" spans="1:10" x14ac:dyDescent="0.2">
      <c r="A40" s="398"/>
      <c r="B40" s="66"/>
      <c r="C40" s="158"/>
      <c r="D40" s="300"/>
      <c r="E40" s="158"/>
      <c r="F40" s="245"/>
      <c r="G40" s="399"/>
      <c r="H40" s="235"/>
      <c r="I40" s="405"/>
      <c r="J40" s="213"/>
    </row>
    <row r="41" spans="1:10" x14ac:dyDescent="0.2">
      <c r="A41" s="100" t="s">
        <v>2038</v>
      </c>
      <c r="B41" s="57" t="s">
        <v>2039</v>
      </c>
      <c r="C41" s="62" t="s">
        <v>2040</v>
      </c>
      <c r="D41" s="294" t="s">
        <v>2524</v>
      </c>
      <c r="E41" s="266">
        <f>VLOOKUP(D41,ФОТ!$B$3:$C$105,2,FALSE)</f>
        <v>113.69</v>
      </c>
      <c r="F41" s="55">
        <v>2</v>
      </c>
      <c r="G41" s="262">
        <f t="shared" ref="G41:G51" si="0">ROUND(E41*F41,2)</f>
        <v>227.38</v>
      </c>
      <c r="H41" s="133">
        <f>ROUND(G41*ФОТ!$D$3,2)</f>
        <v>605.74</v>
      </c>
      <c r="I41" s="190">
        <f>ROUND(H41*ФОТ!$E$3,1)</f>
        <v>878.3</v>
      </c>
      <c r="J41" s="224"/>
    </row>
    <row r="42" spans="1:10" x14ac:dyDescent="0.2">
      <c r="A42" s="100"/>
      <c r="B42" s="380" t="s">
        <v>2041</v>
      </c>
      <c r="C42" s="62"/>
      <c r="D42" s="294" t="s">
        <v>2525</v>
      </c>
      <c r="E42" s="266">
        <f>VLOOKUP(D42,ФОТ!$B$3:$C$105,2,FALSE)</f>
        <v>131.12</v>
      </c>
      <c r="F42" s="55">
        <v>2</v>
      </c>
      <c r="G42" s="262">
        <f t="shared" si="0"/>
        <v>262.24</v>
      </c>
      <c r="H42" s="133">
        <f>ROUND(G42*ФОТ!$D$3,2)</f>
        <v>698.61</v>
      </c>
      <c r="I42" s="190">
        <f>ROUND(H42*ФОТ!$E$3,1)</f>
        <v>1013</v>
      </c>
      <c r="J42" s="224"/>
    </row>
    <row r="43" spans="1:10" x14ac:dyDescent="0.2">
      <c r="A43" s="100"/>
      <c r="B43" s="57"/>
      <c r="C43" s="62"/>
      <c r="D43" s="294" t="s">
        <v>2526</v>
      </c>
      <c r="E43" s="266">
        <f>VLOOKUP(D43,ФОТ!$B$3:$C$105,2,FALSE)</f>
        <v>144.41</v>
      </c>
      <c r="F43" s="55">
        <v>2</v>
      </c>
      <c r="G43" s="262">
        <f t="shared" si="0"/>
        <v>288.82</v>
      </c>
      <c r="H43" s="133">
        <f>ROUND(G43*ФОТ!$D$3,2)</f>
        <v>769.42</v>
      </c>
      <c r="I43" s="190">
        <f>ROUND(H43*ФОТ!$E$3,1)</f>
        <v>1115.7</v>
      </c>
      <c r="J43" s="224"/>
    </row>
    <row r="44" spans="1:10" ht="15" x14ac:dyDescent="0.25">
      <c r="A44" s="100"/>
      <c r="B44" s="57"/>
      <c r="C44" s="62"/>
      <c r="D44" s="294"/>
      <c r="E44" s="266"/>
      <c r="F44" s="55"/>
      <c r="G44" s="262"/>
      <c r="H44" s="133"/>
      <c r="I44" s="242">
        <f>I41+I42+I43</f>
        <v>3007</v>
      </c>
      <c r="J44" s="224"/>
    </row>
    <row r="45" spans="1:10" ht="20.25" customHeight="1" x14ac:dyDescent="0.2">
      <c r="A45" s="100"/>
      <c r="B45" s="57" t="s">
        <v>1247</v>
      </c>
      <c r="C45" s="62" t="s">
        <v>2219</v>
      </c>
      <c r="D45" s="294" t="s">
        <v>2524</v>
      </c>
      <c r="E45" s="266">
        <f>VLOOKUP(D45,ФОТ!$B$3:$C$105,2,FALSE)</f>
        <v>113.69</v>
      </c>
      <c r="F45" s="55">
        <v>2.6</v>
      </c>
      <c r="G45" s="262">
        <f t="shared" si="0"/>
        <v>295.58999999999997</v>
      </c>
      <c r="H45" s="133">
        <f>ROUND(G45*ФОТ!$D$3,2)</f>
        <v>787.45</v>
      </c>
      <c r="I45" s="190">
        <f>ROUND(H45*ФОТ!$E$3,1)</f>
        <v>1141.8</v>
      </c>
      <c r="J45" s="224"/>
    </row>
    <row r="46" spans="1:10" x14ac:dyDescent="0.2">
      <c r="A46" s="100"/>
      <c r="B46" s="57"/>
      <c r="C46" s="62"/>
      <c r="D46" s="294" t="s">
        <v>2525</v>
      </c>
      <c r="E46" s="266">
        <f>VLOOKUP(D46,ФОТ!$B$3:$C$105,2,FALSE)</f>
        <v>131.12</v>
      </c>
      <c r="F46" s="55">
        <v>2.6</v>
      </c>
      <c r="G46" s="262">
        <f t="shared" si="0"/>
        <v>340.91</v>
      </c>
      <c r="H46" s="133">
        <f>ROUND(G46*ФОТ!$D$3,2)</f>
        <v>908.18</v>
      </c>
      <c r="I46" s="190">
        <f>ROUND(H46*ФОТ!$E$3,1)</f>
        <v>1316.9</v>
      </c>
      <c r="J46" s="224"/>
    </row>
    <row r="47" spans="1:10" ht="14.25" customHeight="1" x14ac:dyDescent="0.2">
      <c r="A47" s="100"/>
      <c r="B47" s="57"/>
      <c r="C47" s="62"/>
      <c r="D47" s="294" t="s">
        <v>2526</v>
      </c>
      <c r="E47" s="266">
        <f>VLOOKUP(D47,ФОТ!$B$3:$C$105,2,FALSE)</f>
        <v>144.41</v>
      </c>
      <c r="F47" s="55">
        <v>2.8</v>
      </c>
      <c r="G47" s="262">
        <f t="shared" si="0"/>
        <v>404.35</v>
      </c>
      <c r="H47" s="133">
        <f>ROUND(G47*ФОТ!$D$3,2)</f>
        <v>1077.19</v>
      </c>
      <c r="I47" s="190">
        <f>ROUND(H47*ФОТ!$E$3,1)</f>
        <v>1561.9</v>
      </c>
      <c r="J47" s="224"/>
    </row>
    <row r="48" spans="1:10" ht="14.25" customHeight="1" x14ac:dyDescent="0.25">
      <c r="A48" s="100"/>
      <c r="B48" s="57"/>
      <c r="C48" s="62"/>
      <c r="D48" s="294"/>
      <c r="E48" s="266"/>
      <c r="F48" s="55"/>
      <c r="G48" s="262"/>
      <c r="H48" s="133"/>
      <c r="I48" s="242">
        <f>I45+I46+I47</f>
        <v>4020.6</v>
      </c>
      <c r="J48" s="224"/>
    </row>
    <row r="49" spans="1:10" ht="22.5" customHeight="1" x14ac:dyDescent="0.2">
      <c r="A49" s="100" t="s">
        <v>2042</v>
      </c>
      <c r="B49" s="57" t="s">
        <v>2043</v>
      </c>
      <c r="C49" s="62" t="s">
        <v>2219</v>
      </c>
      <c r="D49" s="294" t="s">
        <v>2524</v>
      </c>
      <c r="E49" s="266">
        <f>VLOOKUP(D49,ФОТ!$B$3:$C$105,2,FALSE)</f>
        <v>113.69</v>
      </c>
      <c r="F49" s="55">
        <v>3.7</v>
      </c>
      <c r="G49" s="262">
        <f t="shared" si="0"/>
        <v>420.65</v>
      </c>
      <c r="H49" s="133">
        <f>ROUND(G49*ФОТ!$D$3,2)</f>
        <v>1120.6099999999999</v>
      </c>
      <c r="I49" s="190">
        <f>ROUND(H49*ФОТ!$E$3,1)</f>
        <v>1624.9</v>
      </c>
      <c r="J49" s="224"/>
    </row>
    <row r="50" spans="1:10" x14ac:dyDescent="0.2">
      <c r="A50" s="100"/>
      <c r="B50" s="57" t="s">
        <v>2044</v>
      </c>
      <c r="C50" s="62"/>
      <c r="D50" s="294" t="s">
        <v>2525</v>
      </c>
      <c r="E50" s="266">
        <f>VLOOKUP(D50,ФОТ!$B$3:$C$105,2,FALSE)</f>
        <v>131.12</v>
      </c>
      <c r="F50" s="55">
        <v>3.7</v>
      </c>
      <c r="G50" s="262">
        <f t="shared" si="0"/>
        <v>485.14</v>
      </c>
      <c r="H50" s="133">
        <f>ROUND(G50*ФОТ!$D$3,2)</f>
        <v>1292.4100000000001</v>
      </c>
      <c r="I50" s="190">
        <f>ROUND(H50*ФОТ!$E$3,1)</f>
        <v>1874</v>
      </c>
      <c r="J50" s="224"/>
    </row>
    <row r="51" spans="1:10" x14ac:dyDescent="0.2">
      <c r="A51" s="100"/>
      <c r="B51" s="57"/>
      <c r="C51" s="62"/>
      <c r="D51" s="294" t="s">
        <v>2526</v>
      </c>
      <c r="E51" s="266">
        <f>VLOOKUP(D51,ФОТ!$B$3:$C$105,2,FALSE)</f>
        <v>144.41</v>
      </c>
      <c r="F51" s="55">
        <v>3.8</v>
      </c>
      <c r="G51" s="262">
        <f t="shared" si="0"/>
        <v>548.76</v>
      </c>
      <c r="H51" s="133">
        <f>ROUND(G51*ФОТ!$D$3,2)</f>
        <v>1461.9</v>
      </c>
      <c r="I51" s="190">
        <f>ROUND(H51*ФОТ!$E$3,1)</f>
        <v>2119.8000000000002</v>
      </c>
      <c r="J51" s="224"/>
    </row>
    <row r="52" spans="1:10" ht="15" x14ac:dyDescent="0.25">
      <c r="A52" s="100"/>
      <c r="B52" s="57"/>
      <c r="C52" s="62"/>
      <c r="D52" s="294"/>
      <c r="E52" s="266"/>
      <c r="F52" s="55"/>
      <c r="G52" s="262"/>
      <c r="H52" s="133"/>
      <c r="I52" s="242">
        <f>I49+I50+I51</f>
        <v>5618.7</v>
      </c>
      <c r="J52" s="224"/>
    </row>
    <row r="53" spans="1:10" ht="14.25" customHeight="1" x14ac:dyDescent="0.2">
      <c r="A53" s="100"/>
      <c r="B53" s="57" t="s">
        <v>2045</v>
      </c>
      <c r="C53" s="62"/>
      <c r="D53" s="294"/>
      <c r="E53" s="62"/>
      <c r="F53" s="55"/>
      <c r="G53" s="39"/>
      <c r="H53" s="55"/>
      <c r="I53" s="225"/>
      <c r="J53" s="224"/>
    </row>
    <row r="54" spans="1:10" ht="15.75" customHeight="1" x14ac:dyDescent="0.2">
      <c r="A54" s="100"/>
      <c r="B54" s="57" t="s">
        <v>2046</v>
      </c>
      <c r="C54" s="62" t="s">
        <v>2219</v>
      </c>
      <c r="D54" s="294" t="s">
        <v>2524</v>
      </c>
      <c r="E54" s="266">
        <f>VLOOKUP(D54,ФОТ!$B$3:$C$105,2,FALSE)</f>
        <v>113.69</v>
      </c>
      <c r="F54" s="55">
        <v>5</v>
      </c>
      <c r="G54" s="262">
        <f>ROUND(E54*F54,2)</f>
        <v>568.45000000000005</v>
      </c>
      <c r="H54" s="133">
        <f>ROUND(G54*ФОТ!$D$3,2)</f>
        <v>1514.35</v>
      </c>
      <c r="I54" s="190">
        <f>ROUND(H54*ФОТ!$E$3,1)</f>
        <v>2195.8000000000002</v>
      </c>
      <c r="J54" s="224"/>
    </row>
    <row r="55" spans="1:10" x14ac:dyDescent="0.2">
      <c r="A55" s="100"/>
      <c r="B55" s="57"/>
      <c r="C55" s="62"/>
      <c r="D55" s="294" t="s">
        <v>2525</v>
      </c>
      <c r="E55" s="266">
        <f>VLOOKUP(D55,ФОТ!$B$3:$C$105,2,FALSE)</f>
        <v>131.12</v>
      </c>
      <c r="F55" s="55">
        <v>5</v>
      </c>
      <c r="G55" s="262">
        <f>ROUND(E55*F55,2)</f>
        <v>655.6</v>
      </c>
      <c r="H55" s="133">
        <f>ROUND(G55*ФОТ!$D$3,2)</f>
        <v>1746.52</v>
      </c>
      <c r="I55" s="190">
        <f>ROUND(H55*ФОТ!$E$3,1)</f>
        <v>2532.5</v>
      </c>
      <c r="J55" s="224"/>
    </row>
    <row r="56" spans="1:10" x14ac:dyDescent="0.2">
      <c r="A56" s="100"/>
      <c r="B56" s="57"/>
      <c r="C56" s="62"/>
      <c r="D56" s="294" t="s">
        <v>2526</v>
      </c>
      <c r="E56" s="266">
        <f>VLOOKUP(D56,ФОТ!$B$3:$C$105,2,FALSE)</f>
        <v>144.41</v>
      </c>
      <c r="F56" s="55">
        <v>5</v>
      </c>
      <c r="G56" s="262">
        <f>ROUND(E56*F56,2)</f>
        <v>722.05</v>
      </c>
      <c r="H56" s="133">
        <f>ROUND(G56*ФОТ!$D$3,2)</f>
        <v>1923.54</v>
      </c>
      <c r="I56" s="190">
        <f>ROUND(H56*ФОТ!$E$3,1)</f>
        <v>2789.1</v>
      </c>
      <c r="J56" s="224"/>
    </row>
    <row r="57" spans="1:10" ht="15" x14ac:dyDescent="0.25">
      <c r="A57" s="100"/>
      <c r="B57" s="57"/>
      <c r="C57" s="62"/>
      <c r="D57" s="294"/>
      <c r="E57" s="266"/>
      <c r="F57" s="55"/>
      <c r="G57" s="262"/>
      <c r="H57" s="133"/>
      <c r="I57" s="242">
        <f>I54+I55+I56</f>
        <v>7517.4</v>
      </c>
      <c r="J57" s="224"/>
    </row>
    <row r="58" spans="1:10" ht="14.25" customHeight="1" x14ac:dyDescent="0.2">
      <c r="A58" s="100"/>
      <c r="B58" s="57" t="s">
        <v>2045</v>
      </c>
      <c r="C58" s="62"/>
      <c r="D58" s="294"/>
      <c r="E58" s="62"/>
      <c r="F58" s="55"/>
      <c r="G58" s="39"/>
      <c r="H58" s="55"/>
      <c r="I58" s="225"/>
      <c r="J58" s="224"/>
    </row>
    <row r="59" spans="1:10" ht="20.25" customHeight="1" x14ac:dyDescent="0.2">
      <c r="A59" s="100" t="s">
        <v>2047</v>
      </c>
      <c r="B59" s="57" t="s">
        <v>2048</v>
      </c>
      <c r="C59" s="62" t="s">
        <v>2219</v>
      </c>
      <c r="D59" s="294" t="s">
        <v>2524</v>
      </c>
      <c r="E59" s="266">
        <f>VLOOKUP(D59,ФОТ!$B$3:$C$105,2,FALSE)</f>
        <v>113.69</v>
      </c>
      <c r="F59" s="55">
        <v>6.28</v>
      </c>
      <c r="G59" s="262">
        <f t="shared" ref="G59:G65" si="1">ROUND(E59*F59,2)</f>
        <v>713.97</v>
      </c>
      <c r="H59" s="133">
        <f>ROUND(G59*ФОТ!$D$3,2)</f>
        <v>1902.02</v>
      </c>
      <c r="I59" s="190">
        <f>ROUND(H59*ФОТ!$E$3,1)</f>
        <v>2757.9</v>
      </c>
      <c r="J59" s="224"/>
    </row>
    <row r="60" spans="1:10" x14ac:dyDescent="0.2">
      <c r="A60" s="100"/>
      <c r="B60" s="57" t="s">
        <v>2224</v>
      </c>
      <c r="C60" s="62"/>
      <c r="D60" s="294" t="s">
        <v>2525</v>
      </c>
      <c r="E60" s="266">
        <f>VLOOKUP(D60,ФОТ!$B$3:$C$105,2,FALSE)</f>
        <v>131.12</v>
      </c>
      <c r="F60" s="55">
        <v>6.28</v>
      </c>
      <c r="G60" s="262">
        <f t="shared" si="1"/>
        <v>823.43</v>
      </c>
      <c r="H60" s="133">
        <f>ROUND(G60*ФОТ!$D$3,2)</f>
        <v>2193.62</v>
      </c>
      <c r="I60" s="190">
        <f>ROUND(H60*ФОТ!$E$3,1)</f>
        <v>3180.7</v>
      </c>
      <c r="J60" s="224"/>
    </row>
    <row r="61" spans="1:10" ht="12" customHeight="1" x14ac:dyDescent="0.2">
      <c r="A61" s="100"/>
      <c r="B61" s="57"/>
      <c r="C61" s="62"/>
      <c r="D61" s="294" t="s">
        <v>2526</v>
      </c>
      <c r="E61" s="266">
        <f>VLOOKUP(D61,ФОТ!$B$3:$C$105,2,FALSE)</f>
        <v>144.41</v>
      </c>
      <c r="F61" s="55">
        <v>6.3</v>
      </c>
      <c r="G61" s="262">
        <f t="shared" si="1"/>
        <v>909.78</v>
      </c>
      <c r="H61" s="133">
        <f>ROUND(G61*ФОТ!$D$3,2)</f>
        <v>2423.65</v>
      </c>
      <c r="I61" s="190">
        <f>ROUND(H61*ФОТ!$E$3,1)</f>
        <v>3514.3</v>
      </c>
      <c r="J61" s="224"/>
    </row>
    <row r="62" spans="1:10" ht="18" customHeight="1" x14ac:dyDescent="0.25">
      <c r="A62" s="100"/>
      <c r="B62" s="57"/>
      <c r="C62" s="62"/>
      <c r="D62" s="294"/>
      <c r="E62" s="266"/>
      <c r="F62" s="55"/>
      <c r="G62" s="262"/>
      <c r="H62" s="133"/>
      <c r="I62" s="242">
        <f>I59+I60+I61</f>
        <v>9452.9</v>
      </c>
      <c r="J62" s="224"/>
    </row>
    <row r="63" spans="1:10" ht="21" customHeight="1" x14ac:dyDescent="0.2">
      <c r="A63" s="100" t="s">
        <v>2049</v>
      </c>
      <c r="B63" s="57" t="s">
        <v>2050</v>
      </c>
      <c r="C63" s="62" t="s">
        <v>2219</v>
      </c>
      <c r="D63" s="294" t="s">
        <v>2524</v>
      </c>
      <c r="E63" s="266">
        <f>VLOOKUP(D63,ФОТ!$B$3:$C$105,2,FALSE)</f>
        <v>113.69</v>
      </c>
      <c r="F63" s="55">
        <v>12.24</v>
      </c>
      <c r="G63" s="262">
        <f t="shared" si="1"/>
        <v>1391.57</v>
      </c>
      <c r="H63" s="133">
        <f>ROUND(G63*ФОТ!$D$3,2)</f>
        <v>3707.14</v>
      </c>
      <c r="I63" s="190">
        <f>ROUND(H63*ФОТ!$E$3,1)</f>
        <v>5375.4</v>
      </c>
      <c r="J63" s="224"/>
    </row>
    <row r="64" spans="1:10" x14ac:dyDescent="0.2">
      <c r="A64" s="100"/>
      <c r="B64" s="57"/>
      <c r="C64" s="62"/>
      <c r="D64" s="294" t="s">
        <v>2525</v>
      </c>
      <c r="E64" s="266">
        <f>VLOOKUP(D64,ФОТ!$B$3:$C$105,2,FALSE)</f>
        <v>131.12</v>
      </c>
      <c r="F64" s="55">
        <v>12.24</v>
      </c>
      <c r="G64" s="262">
        <f t="shared" si="1"/>
        <v>1604.91</v>
      </c>
      <c r="H64" s="133">
        <f>ROUND(G64*ФОТ!$D$3,2)</f>
        <v>4275.4799999999996</v>
      </c>
      <c r="I64" s="190">
        <f>ROUND(H64*ФОТ!$E$3,1)</f>
        <v>6199.4</v>
      </c>
      <c r="J64" s="224"/>
    </row>
    <row r="65" spans="1:10" ht="12.75" customHeight="1" x14ac:dyDescent="0.2">
      <c r="A65" s="100"/>
      <c r="B65" s="57"/>
      <c r="C65" s="62"/>
      <c r="D65" s="294" t="s">
        <v>2526</v>
      </c>
      <c r="E65" s="266">
        <f>VLOOKUP(D65,ФОТ!$B$3:$C$105,2,FALSE)</f>
        <v>144.41</v>
      </c>
      <c r="F65" s="55">
        <v>12.24</v>
      </c>
      <c r="G65" s="262">
        <f t="shared" si="1"/>
        <v>1767.58</v>
      </c>
      <c r="H65" s="133">
        <f>ROUND(G65*ФОТ!$D$3,2)</f>
        <v>4708.83</v>
      </c>
      <c r="I65" s="190">
        <f>ROUND(H65*ФОТ!$E$3,1)</f>
        <v>6827.8</v>
      </c>
      <c r="J65" s="224"/>
    </row>
    <row r="66" spans="1:10" ht="16.5" customHeight="1" x14ac:dyDescent="0.25">
      <c r="A66" s="100"/>
      <c r="B66" s="57"/>
      <c r="C66" s="62"/>
      <c r="D66" s="53"/>
      <c r="E66" s="266"/>
      <c r="F66" s="55"/>
      <c r="G66" s="262"/>
      <c r="H66" s="133"/>
      <c r="I66" s="242">
        <f>I63+I64+I65</f>
        <v>18402.599999999999</v>
      </c>
      <c r="J66" s="224"/>
    </row>
    <row r="67" spans="1:10" ht="13.5" customHeight="1" x14ac:dyDescent="0.2">
      <c r="A67" s="100"/>
      <c r="B67" s="57" t="s">
        <v>2045</v>
      </c>
      <c r="C67" s="62"/>
      <c r="D67" s="53"/>
      <c r="E67" s="62"/>
      <c r="F67" s="55"/>
      <c r="G67" s="39"/>
      <c r="H67" s="55"/>
      <c r="I67" s="202"/>
      <c r="J67" s="224"/>
    </row>
    <row r="68" spans="1:10" ht="21.75" customHeight="1" x14ac:dyDescent="0.2">
      <c r="A68" s="100" t="s">
        <v>2051</v>
      </c>
      <c r="B68" s="57" t="s">
        <v>2052</v>
      </c>
      <c r="C68" s="62" t="s">
        <v>2053</v>
      </c>
      <c r="D68" s="294" t="s">
        <v>2525</v>
      </c>
      <c r="E68" s="266">
        <f>VLOOKUP(D68,ФОТ!$B$3:$C$105,2,FALSE)</f>
        <v>131.12</v>
      </c>
      <c r="F68" s="55">
        <v>2.16</v>
      </c>
      <c r="G68" s="262">
        <f t="shared" ref="G68:G78" si="2">ROUND(E68*F68,2)</f>
        <v>283.22000000000003</v>
      </c>
      <c r="H68" s="133">
        <f>ROUND(G68*ФОТ!$D$3,2)</f>
        <v>754.5</v>
      </c>
      <c r="I68" s="190">
        <f>ROUND(H68*ФОТ!$E$3,1)</f>
        <v>1094</v>
      </c>
      <c r="J68" s="190">
        <f>ROUND(H68*ФОТ!$F$3,1)</f>
        <v>980.9</v>
      </c>
    </row>
    <row r="69" spans="1:10" x14ac:dyDescent="0.2">
      <c r="A69" s="100"/>
      <c r="B69" s="57" t="s">
        <v>2054</v>
      </c>
      <c r="C69" s="62"/>
      <c r="D69" s="294" t="s">
        <v>2526</v>
      </c>
      <c r="E69" s="266">
        <f>VLOOKUP(D69,ФОТ!$B$3:$C$105,2,FALSE)</f>
        <v>144.41</v>
      </c>
      <c r="F69" s="55">
        <v>2.16</v>
      </c>
      <c r="G69" s="262">
        <f t="shared" si="2"/>
        <v>311.93</v>
      </c>
      <c r="H69" s="133">
        <f>ROUND(G69*ФОТ!$D$3,2)</f>
        <v>830.98</v>
      </c>
      <c r="I69" s="190">
        <f>ROUND(H69*ФОТ!$E$3,1)</f>
        <v>1204.9000000000001</v>
      </c>
      <c r="J69" s="190">
        <f>ROUND(H69*ФОТ!$F$3,1)</f>
        <v>1080.3</v>
      </c>
    </row>
    <row r="70" spans="1:10" ht="15" x14ac:dyDescent="0.25">
      <c r="A70" s="100"/>
      <c r="B70" s="57"/>
      <c r="C70" s="62"/>
      <c r="D70" s="294"/>
      <c r="E70" s="266"/>
      <c r="F70" s="55"/>
      <c r="G70" s="262"/>
      <c r="H70" s="133"/>
      <c r="I70" s="242">
        <f>I68+I69</f>
        <v>2298.9</v>
      </c>
      <c r="J70" s="242">
        <f>J68+J69</f>
        <v>2061.1999999999998</v>
      </c>
    </row>
    <row r="71" spans="1:10" ht="24" customHeight="1" x14ac:dyDescent="0.2">
      <c r="A71" s="100" t="s">
        <v>2055</v>
      </c>
      <c r="B71" s="57" t="s">
        <v>2056</v>
      </c>
      <c r="C71" s="62" t="s">
        <v>2219</v>
      </c>
      <c r="D71" s="294" t="s">
        <v>2525</v>
      </c>
      <c r="E71" s="266">
        <f>VLOOKUP(D71,ФОТ!$B$3:$C$105,2,FALSE)</f>
        <v>131.12</v>
      </c>
      <c r="F71" s="55">
        <v>4.2</v>
      </c>
      <c r="G71" s="262">
        <f t="shared" si="2"/>
        <v>550.70000000000005</v>
      </c>
      <c r="H71" s="133">
        <f>ROUND(G71*ФОТ!$D$3,2)</f>
        <v>1467.06</v>
      </c>
      <c r="I71" s="190">
        <f>ROUND(H71*ФОТ!$E$3,1)</f>
        <v>2127.1999999999998</v>
      </c>
      <c r="J71" s="190">
        <f>ROUND(H71*ФОТ!$F$3,1)</f>
        <v>1907.2</v>
      </c>
    </row>
    <row r="72" spans="1:10" ht="12.75" customHeight="1" x14ac:dyDescent="0.2">
      <c r="A72" s="100"/>
      <c r="B72" s="57"/>
      <c r="C72" s="62"/>
      <c r="D72" s="294" t="s">
        <v>2526</v>
      </c>
      <c r="E72" s="266">
        <f>VLOOKUP(D72,ФОТ!$B$3:$C$105,2,FALSE)</f>
        <v>144.41</v>
      </c>
      <c r="F72" s="55">
        <v>4.2</v>
      </c>
      <c r="G72" s="262">
        <f t="shared" si="2"/>
        <v>606.52</v>
      </c>
      <c r="H72" s="133">
        <f>ROUND(G72*ФОТ!$D$3,2)</f>
        <v>1615.77</v>
      </c>
      <c r="I72" s="190">
        <f>ROUND(H72*ФОТ!$E$3,1)</f>
        <v>2342.9</v>
      </c>
      <c r="J72" s="190">
        <f>ROUND(H72*ФОТ!$F$3,1)</f>
        <v>2100.5</v>
      </c>
    </row>
    <row r="73" spans="1:10" ht="12.75" customHeight="1" x14ac:dyDescent="0.25">
      <c r="A73" s="100"/>
      <c r="B73" s="57"/>
      <c r="C73" s="62"/>
      <c r="D73" s="294"/>
      <c r="E73" s="266"/>
      <c r="F73" s="55"/>
      <c r="G73" s="262"/>
      <c r="H73" s="133"/>
      <c r="I73" s="242">
        <f>I71+I72</f>
        <v>4470.1000000000004</v>
      </c>
      <c r="J73" s="242">
        <f>J71+J72</f>
        <v>4007.7</v>
      </c>
    </row>
    <row r="74" spans="1:10" ht="21" customHeight="1" x14ac:dyDescent="0.2">
      <c r="A74" s="100" t="s">
        <v>2057</v>
      </c>
      <c r="B74" s="57" t="s">
        <v>2696</v>
      </c>
      <c r="C74" s="62" t="s">
        <v>2219</v>
      </c>
      <c r="D74" s="294" t="s">
        <v>2525</v>
      </c>
      <c r="E74" s="266">
        <f>VLOOKUP(D74,ФОТ!$B$3:$C$105,2,FALSE)</f>
        <v>131.12</v>
      </c>
      <c r="F74" s="55">
        <v>9.35</v>
      </c>
      <c r="G74" s="262">
        <f t="shared" si="2"/>
        <v>1225.97</v>
      </c>
      <c r="H74" s="133">
        <f>ROUND(G74*ФОТ!$D$3,2)</f>
        <v>3265.98</v>
      </c>
      <c r="I74" s="190">
        <f>ROUND(H74*ФОТ!$E$3,1)</f>
        <v>4735.7</v>
      </c>
      <c r="J74" s="190">
        <f>ROUND(H74*ФОТ!$F$3,1)</f>
        <v>4245.8</v>
      </c>
    </row>
    <row r="75" spans="1:10" x14ac:dyDescent="0.2">
      <c r="A75" s="100"/>
      <c r="B75" s="57" t="s">
        <v>2224</v>
      </c>
      <c r="C75" s="62"/>
      <c r="D75" s="294" t="s">
        <v>2526</v>
      </c>
      <c r="E75" s="266">
        <f>VLOOKUP(D75,ФОТ!$B$3:$C$105,2,FALSE)</f>
        <v>144.41</v>
      </c>
      <c r="F75" s="55">
        <v>9.35</v>
      </c>
      <c r="G75" s="262">
        <f t="shared" si="2"/>
        <v>1350.23</v>
      </c>
      <c r="H75" s="133">
        <f>ROUND(G75*ФОТ!$D$3,2)</f>
        <v>3597.01</v>
      </c>
      <c r="I75" s="190">
        <f>ROUND(H75*ФОТ!$E$3,1)</f>
        <v>5215.7</v>
      </c>
      <c r="J75" s="190">
        <f>ROUND(H75*ФОТ!$F$3,1)</f>
        <v>4676.1000000000004</v>
      </c>
    </row>
    <row r="76" spans="1:10" ht="15" x14ac:dyDescent="0.25">
      <c r="A76" s="100"/>
      <c r="B76" s="57"/>
      <c r="C76" s="62"/>
      <c r="D76" s="294"/>
      <c r="E76" s="266"/>
      <c r="F76" s="55"/>
      <c r="G76" s="262"/>
      <c r="H76" s="133"/>
      <c r="I76" s="242">
        <f>I74+I75</f>
        <v>9951.4</v>
      </c>
      <c r="J76" s="242">
        <f>J74+J75</f>
        <v>8921.9</v>
      </c>
    </row>
    <row r="77" spans="1:10" ht="20.25" customHeight="1" x14ac:dyDescent="0.2">
      <c r="A77" s="100" t="s">
        <v>2697</v>
      </c>
      <c r="B77" s="57" t="s">
        <v>2056</v>
      </c>
      <c r="C77" s="62" t="s">
        <v>2219</v>
      </c>
      <c r="D77" s="294" t="s">
        <v>2525</v>
      </c>
      <c r="E77" s="266">
        <f>VLOOKUP(D77,ФОТ!$B$3:$C$105,2,FALSE)</f>
        <v>131.12</v>
      </c>
      <c r="F77" s="39">
        <v>12.25</v>
      </c>
      <c r="G77" s="262">
        <f t="shared" si="2"/>
        <v>1606.22</v>
      </c>
      <c r="H77" s="133">
        <f>ROUND(G77*ФОТ!$D$3,2)</f>
        <v>4278.97</v>
      </c>
      <c r="I77" s="190">
        <f>ROUND(H77*ФОТ!$E$3,1)</f>
        <v>6204.5</v>
      </c>
      <c r="J77" s="190">
        <f>ROUND(H77*ФОТ!$F$3,1)</f>
        <v>5562.7</v>
      </c>
    </row>
    <row r="78" spans="1:10" x14ac:dyDescent="0.2">
      <c r="A78" s="100"/>
      <c r="B78" s="57"/>
      <c r="C78" s="62"/>
      <c r="D78" s="294" t="s">
        <v>2526</v>
      </c>
      <c r="E78" s="266">
        <f>VLOOKUP(D78,ФОТ!$B$3:$C$105,2,FALSE)</f>
        <v>144.41</v>
      </c>
      <c r="F78" s="55">
        <v>12.25</v>
      </c>
      <c r="G78" s="262">
        <f t="shared" si="2"/>
        <v>1769.02</v>
      </c>
      <c r="H78" s="133">
        <f>ROUND(G78*ФОТ!$D$3,2)</f>
        <v>4712.67</v>
      </c>
      <c r="I78" s="190">
        <f>ROUND(H78*ФОТ!$E$3,1)</f>
        <v>6833.4</v>
      </c>
      <c r="J78" s="190">
        <f>ROUND(H78*ФОТ!$F$3,1)</f>
        <v>6126.5</v>
      </c>
    </row>
    <row r="79" spans="1:10" ht="15" x14ac:dyDescent="0.25">
      <c r="A79" s="100"/>
      <c r="B79" s="57"/>
      <c r="C79" s="62"/>
      <c r="D79" s="294"/>
      <c r="E79" s="266"/>
      <c r="F79" s="55"/>
      <c r="G79" s="262"/>
      <c r="H79" s="133"/>
      <c r="I79" s="242">
        <f>I77+I78</f>
        <v>13037.9</v>
      </c>
      <c r="J79" s="242">
        <f>J77+J78</f>
        <v>11689.2</v>
      </c>
    </row>
    <row r="80" spans="1:10" ht="24.75" customHeight="1" x14ac:dyDescent="0.2">
      <c r="A80" s="100" t="s">
        <v>2698</v>
      </c>
      <c r="B80" s="304" t="s">
        <v>2699</v>
      </c>
      <c r="C80" s="62" t="s">
        <v>3295</v>
      </c>
      <c r="D80" s="294" t="s">
        <v>2525</v>
      </c>
      <c r="E80" s="266">
        <f>VLOOKUP(D80,ФОТ!$B$3:$C$105,2,FALSE)</f>
        <v>131.12</v>
      </c>
      <c r="F80" s="373">
        <v>2.88</v>
      </c>
      <c r="G80" s="262">
        <f>ROUND(E80*F80,2)</f>
        <v>377.63</v>
      </c>
      <c r="H80" s="133">
        <f>ROUND(G80*ФОТ!$D$3,2)</f>
        <v>1006.01</v>
      </c>
      <c r="I80" s="190">
        <f>ROUND(H80*ФОТ!$E$3,1)</f>
        <v>1458.7</v>
      </c>
      <c r="J80" s="190">
        <f>ROUND(H80*ФОТ!$F$3,1)</f>
        <v>1307.8</v>
      </c>
    </row>
    <row r="81" spans="1:10" ht="15.75" customHeight="1" x14ac:dyDescent="0.2">
      <c r="A81" s="100"/>
      <c r="B81" s="273" t="s">
        <v>2700</v>
      </c>
      <c r="C81" s="62"/>
      <c r="D81" s="294"/>
      <c r="E81" s="62"/>
      <c r="F81" s="373"/>
      <c r="G81" s="39"/>
      <c r="H81" s="55"/>
      <c r="I81" s="202"/>
      <c r="J81" s="195"/>
    </row>
    <row r="82" spans="1:10" ht="18" customHeight="1" x14ac:dyDescent="0.2">
      <c r="A82" s="100" t="s">
        <v>2701</v>
      </c>
      <c r="B82" s="57" t="s">
        <v>2702</v>
      </c>
      <c r="C82" s="62" t="s">
        <v>2219</v>
      </c>
      <c r="D82" s="294" t="s">
        <v>2525</v>
      </c>
      <c r="E82" s="266">
        <f>VLOOKUP(D82,ФОТ!$B$3:$C$105,2,FALSE)</f>
        <v>131.12</v>
      </c>
      <c r="F82" s="373">
        <v>5.76</v>
      </c>
      <c r="G82" s="262">
        <f t="shared" ref="G82:G97" si="3">ROUND(E82*F82,2)</f>
        <v>755.25</v>
      </c>
      <c r="H82" s="133">
        <f>ROUND(G82*ФОТ!$D$3,2)</f>
        <v>2011.99</v>
      </c>
      <c r="I82" s="190">
        <f>ROUND(H82*ФОТ!$E$3,1)</f>
        <v>2917.4</v>
      </c>
      <c r="J82" s="190">
        <f>ROUND(H82*ФОТ!$F$3,1)</f>
        <v>2615.6</v>
      </c>
    </row>
    <row r="83" spans="1:10" ht="18" customHeight="1" x14ac:dyDescent="0.2">
      <c r="A83" s="100" t="s">
        <v>2703</v>
      </c>
      <c r="B83" s="57" t="s">
        <v>3757</v>
      </c>
      <c r="C83" s="62" t="s">
        <v>2219</v>
      </c>
      <c r="D83" s="294" t="s">
        <v>2525</v>
      </c>
      <c r="E83" s="266">
        <f>VLOOKUP(D83,ФОТ!$B$3:$C$105,2,FALSE)</f>
        <v>131.12</v>
      </c>
      <c r="F83" s="373">
        <v>2</v>
      </c>
      <c r="G83" s="262">
        <f t="shared" si="3"/>
        <v>262.24</v>
      </c>
      <c r="H83" s="133">
        <f>ROUND(G83*ФОТ!$D$3,2)</f>
        <v>698.61</v>
      </c>
      <c r="I83" s="190">
        <f>ROUND(H83*ФОТ!$E$3,1)</f>
        <v>1013</v>
      </c>
      <c r="J83" s="190">
        <f>ROUND(H83*ФОТ!$F$3,1)</f>
        <v>908.2</v>
      </c>
    </row>
    <row r="84" spans="1:10" x14ac:dyDescent="0.2">
      <c r="A84" s="100"/>
      <c r="B84" s="57" t="s">
        <v>3758</v>
      </c>
      <c r="C84" s="62"/>
      <c r="D84" s="294" t="s">
        <v>2526</v>
      </c>
      <c r="E84" s="266">
        <f>VLOOKUP(D84,ФОТ!$B$3:$C$105,2,FALSE)</f>
        <v>144.41</v>
      </c>
      <c r="F84" s="373">
        <v>2</v>
      </c>
      <c r="G84" s="262">
        <f t="shared" si="3"/>
        <v>288.82</v>
      </c>
      <c r="H84" s="133">
        <f>ROUND(G84*ФОТ!$D$3,2)</f>
        <v>769.42</v>
      </c>
      <c r="I84" s="190">
        <f>ROUND(H84*ФОТ!$E$3,1)</f>
        <v>1115.7</v>
      </c>
      <c r="J84" s="190">
        <f>ROUND(H84*ФОТ!$F$3,1)</f>
        <v>1000.2</v>
      </c>
    </row>
    <row r="85" spans="1:10" ht="15" x14ac:dyDescent="0.25">
      <c r="A85" s="100"/>
      <c r="B85" s="57"/>
      <c r="C85" s="62"/>
      <c r="D85" s="294"/>
      <c r="E85" s="266"/>
      <c r="F85" s="373"/>
      <c r="G85" s="262"/>
      <c r="H85" s="133"/>
      <c r="I85" s="242">
        <f>I83+I84</f>
        <v>2128.6999999999998</v>
      </c>
      <c r="J85" s="242">
        <f>J83+J84</f>
        <v>1908.4</v>
      </c>
    </row>
    <row r="86" spans="1:10" ht="19.5" customHeight="1" x14ac:dyDescent="0.2">
      <c r="A86" s="100" t="s">
        <v>3759</v>
      </c>
      <c r="B86" s="57" t="s">
        <v>3760</v>
      </c>
      <c r="C86" s="62" t="s">
        <v>2219</v>
      </c>
      <c r="D86" s="294" t="s">
        <v>2525</v>
      </c>
      <c r="E86" s="266">
        <f>VLOOKUP(D86,ФОТ!$B$3:$C$105,2,FALSE)</f>
        <v>131.12</v>
      </c>
      <c r="F86" s="373">
        <v>8.5</v>
      </c>
      <c r="G86" s="262">
        <f t="shared" si="3"/>
        <v>1114.52</v>
      </c>
      <c r="H86" s="133">
        <f>ROUND(G86*ФОТ!$D$3,2)</f>
        <v>2969.08</v>
      </c>
      <c r="I86" s="190">
        <f>ROUND(H86*ФОТ!$E$3,1)</f>
        <v>4305.2</v>
      </c>
      <c r="J86" s="190">
        <f>ROUND(H86*ФОТ!$F$3,1)</f>
        <v>3859.8</v>
      </c>
    </row>
    <row r="87" spans="1:10" ht="12" customHeight="1" x14ac:dyDescent="0.2">
      <c r="A87" s="100"/>
      <c r="B87" s="57" t="s">
        <v>3761</v>
      </c>
      <c r="C87" s="62"/>
      <c r="D87" s="294" t="s">
        <v>2526</v>
      </c>
      <c r="E87" s="266">
        <f>VLOOKUP(D87,ФОТ!$B$3:$C$105,2,FALSE)</f>
        <v>144.41</v>
      </c>
      <c r="F87" s="373">
        <v>8.5</v>
      </c>
      <c r="G87" s="262">
        <f t="shared" si="3"/>
        <v>1227.49</v>
      </c>
      <c r="H87" s="133">
        <f>ROUND(G87*ФОТ!$D$3,2)</f>
        <v>3270.03</v>
      </c>
      <c r="I87" s="190">
        <f>ROUND(H87*ФОТ!$E$3,1)</f>
        <v>4741.5</v>
      </c>
      <c r="J87" s="190">
        <f>ROUND(H87*ФОТ!$F$3,1)</f>
        <v>4251</v>
      </c>
    </row>
    <row r="88" spans="1:10" ht="17.25" customHeight="1" x14ac:dyDescent="0.25">
      <c r="A88" s="100"/>
      <c r="B88" s="57"/>
      <c r="C88" s="62"/>
      <c r="D88" s="294"/>
      <c r="E88" s="266"/>
      <c r="F88" s="373"/>
      <c r="G88" s="262"/>
      <c r="H88" s="133"/>
      <c r="I88" s="242">
        <f>I86+I87</f>
        <v>9046.7000000000007</v>
      </c>
      <c r="J88" s="242">
        <f>J86+J87</f>
        <v>8110.8</v>
      </c>
    </row>
    <row r="89" spans="1:10" ht="20.25" customHeight="1" x14ac:dyDescent="0.2">
      <c r="A89" s="100" t="s">
        <v>3762</v>
      </c>
      <c r="B89" s="57" t="s">
        <v>3716</v>
      </c>
      <c r="C89" s="62" t="s">
        <v>3717</v>
      </c>
      <c r="D89" s="294" t="s">
        <v>2525</v>
      </c>
      <c r="E89" s="266">
        <f>VLOOKUP(D89,ФОТ!$B$3:$C$105,2,FALSE)</f>
        <v>131.12</v>
      </c>
      <c r="F89" s="55">
        <v>2</v>
      </c>
      <c r="G89" s="262">
        <f t="shared" si="3"/>
        <v>262.24</v>
      </c>
      <c r="H89" s="133">
        <f>ROUND(G89*ФОТ!$D$3,2)</f>
        <v>698.61</v>
      </c>
      <c r="I89" s="190">
        <f>ROUND(H89*ФОТ!$E$3,1)</f>
        <v>1013</v>
      </c>
      <c r="J89" s="190">
        <f>ROUND(H89*ФОТ!$F$3,1)</f>
        <v>908.2</v>
      </c>
    </row>
    <row r="90" spans="1:10" ht="17.25" customHeight="1" x14ac:dyDescent="0.2">
      <c r="A90" s="100" t="s">
        <v>3718</v>
      </c>
      <c r="B90" s="57" t="s">
        <v>218</v>
      </c>
      <c r="C90" s="62" t="s">
        <v>2219</v>
      </c>
      <c r="D90" s="294" t="s">
        <v>2525</v>
      </c>
      <c r="E90" s="266">
        <f>VLOOKUP(D90,ФОТ!$B$3:$C$105,2,FALSE)</f>
        <v>131.12</v>
      </c>
      <c r="F90" s="55">
        <v>1</v>
      </c>
      <c r="G90" s="262">
        <f t="shared" si="3"/>
        <v>131.12</v>
      </c>
      <c r="H90" s="133">
        <f>ROUND(G90*ФОТ!$D$3,2)</f>
        <v>349.3</v>
      </c>
      <c r="I90" s="190">
        <f>ROUND(H90*ФОТ!$E$3,1)</f>
        <v>506.5</v>
      </c>
      <c r="J90" s="190">
        <f>ROUND(H90*ФОТ!$F$3,1)</f>
        <v>454.1</v>
      </c>
    </row>
    <row r="91" spans="1:10" ht="17.25" customHeight="1" x14ac:dyDescent="0.2">
      <c r="A91" s="100" t="s">
        <v>219</v>
      </c>
      <c r="B91" s="57" t="s">
        <v>220</v>
      </c>
      <c r="C91" s="62" t="s">
        <v>2219</v>
      </c>
      <c r="D91" s="294" t="s">
        <v>2525</v>
      </c>
      <c r="E91" s="266">
        <f>VLOOKUP(D91,ФОТ!$B$3:$C$105,2,FALSE)</f>
        <v>131.12</v>
      </c>
      <c r="F91" s="55">
        <v>2</v>
      </c>
      <c r="G91" s="262">
        <f t="shared" si="3"/>
        <v>262.24</v>
      </c>
      <c r="H91" s="133">
        <f>ROUND(G91*ФОТ!$D$3,2)</f>
        <v>698.61</v>
      </c>
      <c r="I91" s="190">
        <f>ROUND(H91*ФОТ!$E$3,1)</f>
        <v>1013</v>
      </c>
      <c r="J91" s="190">
        <f>ROUND(H91*ФОТ!$F$3,1)</f>
        <v>908.2</v>
      </c>
    </row>
    <row r="92" spans="1:10" ht="23.25" customHeight="1" x14ac:dyDescent="0.2">
      <c r="A92" s="151" t="s">
        <v>221</v>
      </c>
      <c r="B92" s="57" t="s">
        <v>222</v>
      </c>
      <c r="C92" s="62" t="s">
        <v>2040</v>
      </c>
      <c r="D92" s="294" t="s">
        <v>2524</v>
      </c>
      <c r="E92" s="266">
        <f>VLOOKUP(D92,ФОТ!$B$3:$C$105,2,FALSE)</f>
        <v>113.69</v>
      </c>
      <c r="F92" s="55">
        <v>0.64</v>
      </c>
      <c r="G92" s="262">
        <f t="shared" si="3"/>
        <v>72.760000000000005</v>
      </c>
      <c r="H92" s="133">
        <f>ROUND(G92*ФОТ!$D$3,2)</f>
        <v>193.83</v>
      </c>
      <c r="I92" s="190">
        <f>ROUND(H92*ФОТ!$E$3,1)</f>
        <v>281.10000000000002</v>
      </c>
      <c r="J92" s="224"/>
    </row>
    <row r="93" spans="1:10" ht="12" customHeight="1" x14ac:dyDescent="0.2">
      <c r="A93" s="100"/>
      <c r="B93" s="57"/>
      <c r="C93" s="62"/>
      <c r="D93" s="294" t="s">
        <v>2525</v>
      </c>
      <c r="E93" s="266">
        <f>VLOOKUP(D93,ФОТ!$B$3:$C$105,2,FALSE)</f>
        <v>131.12</v>
      </c>
      <c r="F93" s="55">
        <v>0.32</v>
      </c>
      <c r="G93" s="262">
        <f t="shared" si="3"/>
        <v>41.96</v>
      </c>
      <c r="H93" s="133">
        <f>ROUND(G93*ФОТ!$D$3,2)</f>
        <v>111.78</v>
      </c>
      <c r="I93" s="190">
        <f>ROUND(H93*ФОТ!$E$3,1)</f>
        <v>162.1</v>
      </c>
      <c r="J93" s="224"/>
    </row>
    <row r="94" spans="1:10" ht="16.5" customHeight="1" x14ac:dyDescent="0.25">
      <c r="A94" s="100"/>
      <c r="B94" s="57"/>
      <c r="C94" s="62"/>
      <c r="D94" s="294"/>
      <c r="E94" s="266"/>
      <c r="F94" s="55"/>
      <c r="G94" s="262"/>
      <c r="H94" s="133"/>
      <c r="I94" s="242">
        <f>I92+I93</f>
        <v>443.2</v>
      </c>
      <c r="J94" s="242">
        <f>J92+J93</f>
        <v>0</v>
      </c>
    </row>
    <row r="95" spans="1:10" ht="23.25" customHeight="1" x14ac:dyDescent="0.2">
      <c r="A95" s="100" t="s">
        <v>223</v>
      </c>
      <c r="B95" s="57" t="s">
        <v>224</v>
      </c>
      <c r="C95" s="62" t="s">
        <v>2219</v>
      </c>
      <c r="D95" s="294" t="s">
        <v>2525</v>
      </c>
      <c r="E95" s="266">
        <f>VLOOKUP(D95,ФОТ!$B$3:$C$105,2,FALSE)</f>
        <v>131.12</v>
      </c>
      <c r="F95" s="55">
        <v>0.24</v>
      </c>
      <c r="G95" s="262">
        <f t="shared" si="3"/>
        <v>31.47</v>
      </c>
      <c r="H95" s="133">
        <f>ROUND(G95*ФОТ!$D$3,2)</f>
        <v>83.84</v>
      </c>
      <c r="I95" s="190">
        <f>ROUND(H95*ФОТ!$E$3,1)</f>
        <v>121.6</v>
      </c>
      <c r="J95" s="224"/>
    </row>
    <row r="96" spans="1:10" ht="17.25" customHeight="1" x14ac:dyDescent="0.2">
      <c r="A96" s="100" t="s">
        <v>225</v>
      </c>
      <c r="B96" s="57" t="s">
        <v>226</v>
      </c>
      <c r="C96" s="62" t="s">
        <v>2219</v>
      </c>
      <c r="D96" s="294" t="s">
        <v>2525</v>
      </c>
      <c r="E96" s="266">
        <f>VLOOKUP(D96,ФОТ!$B$3:$C$105,2,FALSE)</f>
        <v>131.12</v>
      </c>
      <c r="F96" s="39">
        <v>1.44</v>
      </c>
      <c r="G96" s="262">
        <f t="shared" si="3"/>
        <v>188.81</v>
      </c>
      <c r="H96" s="133">
        <f>ROUND(G96*ФОТ!$D$3,2)</f>
        <v>502.99</v>
      </c>
      <c r="I96" s="190">
        <f>ROUND(H96*ФОТ!$E$3,1)</f>
        <v>729.3</v>
      </c>
      <c r="J96" s="224"/>
    </row>
    <row r="97" spans="1:10" ht="17.25" customHeight="1" x14ac:dyDescent="0.2">
      <c r="A97" s="100" t="s">
        <v>227</v>
      </c>
      <c r="B97" s="57" t="s">
        <v>228</v>
      </c>
      <c r="C97" s="62" t="s">
        <v>3717</v>
      </c>
      <c r="D97" s="294" t="s">
        <v>2525</v>
      </c>
      <c r="E97" s="266">
        <f>VLOOKUP(D97,ФОТ!$B$3:$C$105,2,FALSE)</f>
        <v>131.12</v>
      </c>
      <c r="F97" s="55">
        <v>0.36</v>
      </c>
      <c r="G97" s="262">
        <f t="shared" si="3"/>
        <v>47.2</v>
      </c>
      <c r="H97" s="133">
        <f>ROUND(G97*ФОТ!$D$3,2)</f>
        <v>125.74</v>
      </c>
      <c r="I97" s="190">
        <f>ROUND(H97*ФОТ!$E$3,1)</f>
        <v>182.3</v>
      </c>
      <c r="J97" s="224"/>
    </row>
    <row r="98" spans="1:10" ht="17.25" customHeight="1" x14ac:dyDescent="0.2">
      <c r="A98" s="100" t="s">
        <v>229</v>
      </c>
      <c r="B98" s="57" t="s">
        <v>3074</v>
      </c>
      <c r="C98" s="62"/>
      <c r="D98" s="294"/>
      <c r="E98" s="62"/>
      <c r="F98" s="39"/>
      <c r="G98" s="39"/>
      <c r="H98" s="55"/>
      <c r="I98" s="202"/>
      <c r="J98" s="224"/>
    </row>
    <row r="99" spans="1:10" ht="15.75" customHeight="1" x14ac:dyDescent="0.2">
      <c r="A99" s="100"/>
      <c r="B99" s="57" t="s">
        <v>3075</v>
      </c>
      <c r="C99" s="62" t="s">
        <v>3076</v>
      </c>
      <c r="D99" s="294" t="s">
        <v>2525</v>
      </c>
      <c r="E99" s="266">
        <f>VLOOKUP(D99,ФОТ!$B$3:$C$105,2,FALSE)</f>
        <v>131.12</v>
      </c>
      <c r="F99" s="39">
        <v>2.16</v>
      </c>
      <c r="G99" s="262">
        <f>ROUND(E99*F99,2)</f>
        <v>283.22000000000003</v>
      </c>
      <c r="H99" s="133">
        <f>ROUND(G99*ФОТ!$D$3,2)</f>
        <v>754.5</v>
      </c>
      <c r="I99" s="190">
        <f>ROUND(H99*ФОТ!$E$3,1)</f>
        <v>1094</v>
      </c>
      <c r="J99" s="224"/>
    </row>
    <row r="100" spans="1:10" x14ac:dyDescent="0.2">
      <c r="A100" s="100"/>
      <c r="B100" s="57" t="s">
        <v>3077</v>
      </c>
      <c r="C100" s="62" t="s">
        <v>2219</v>
      </c>
      <c r="D100" s="294" t="s">
        <v>2525</v>
      </c>
      <c r="E100" s="266">
        <f>VLOOKUP(D100,ФОТ!$B$3:$C$105,2,FALSE)</f>
        <v>131.12</v>
      </c>
      <c r="F100" s="55">
        <v>3.24</v>
      </c>
      <c r="G100" s="262">
        <f>ROUND(E100*F100,2)</f>
        <v>424.83</v>
      </c>
      <c r="H100" s="133">
        <f>ROUND(G100*ФОТ!$D$3,2)</f>
        <v>1131.75</v>
      </c>
      <c r="I100" s="190">
        <f>ROUND(H100*ФОТ!$E$3,1)</f>
        <v>1641</v>
      </c>
      <c r="J100" s="224"/>
    </row>
    <row r="101" spans="1:10" ht="17.25" customHeight="1" x14ac:dyDescent="0.2">
      <c r="A101" s="100" t="s">
        <v>3078</v>
      </c>
      <c r="B101" s="57" t="s">
        <v>3079</v>
      </c>
      <c r="C101" s="62" t="s">
        <v>586</v>
      </c>
      <c r="D101" s="294" t="s">
        <v>2525</v>
      </c>
      <c r="E101" s="266">
        <f>VLOOKUP(D101,ФОТ!$B$3:$C$105,2,FALSE)</f>
        <v>131.12</v>
      </c>
      <c r="F101" s="55">
        <v>1.44</v>
      </c>
      <c r="G101" s="262">
        <f>ROUND(E101*F101,2)</f>
        <v>188.81</v>
      </c>
      <c r="H101" s="133">
        <f>ROUND(G101*ФОТ!$D$3,2)</f>
        <v>502.99</v>
      </c>
      <c r="I101" s="190">
        <f>ROUND(H101*ФОТ!$E$3,1)</f>
        <v>729.3</v>
      </c>
      <c r="J101" s="224"/>
    </row>
    <row r="102" spans="1:10" x14ac:dyDescent="0.2">
      <c r="A102" s="100"/>
      <c r="B102" s="57" t="s">
        <v>3080</v>
      </c>
      <c r="C102" s="62"/>
      <c r="D102" s="53"/>
      <c r="E102" s="62"/>
      <c r="F102" s="55"/>
      <c r="G102" s="39"/>
      <c r="H102" s="55"/>
      <c r="I102" s="202"/>
      <c r="J102" s="224"/>
    </row>
    <row r="103" spans="1:10" x14ac:dyDescent="0.2">
      <c r="A103" s="100"/>
      <c r="B103" s="57" t="s">
        <v>3081</v>
      </c>
      <c r="C103" s="62" t="s">
        <v>2219</v>
      </c>
      <c r="D103" s="294" t="s">
        <v>2525</v>
      </c>
      <c r="E103" s="266">
        <f>VLOOKUP(D103,ФОТ!$B$3:$C$105,2,FALSE)</f>
        <v>131.12</v>
      </c>
      <c r="F103" s="55">
        <v>2.16</v>
      </c>
      <c r="G103" s="262">
        <f t="shared" ref="G103:G110" si="4">ROUND(E103*F103,2)</f>
        <v>283.22000000000003</v>
      </c>
      <c r="H103" s="133">
        <f>ROUND(G103*ФОТ!$D$3,2)</f>
        <v>754.5</v>
      </c>
      <c r="I103" s="190">
        <f>ROUND(H103*ФОТ!$E$3,1)</f>
        <v>1094</v>
      </c>
      <c r="J103" s="224"/>
    </row>
    <row r="104" spans="1:10" ht="17.25" customHeight="1" x14ac:dyDescent="0.2">
      <c r="A104" s="100" t="s">
        <v>3082</v>
      </c>
      <c r="B104" s="57" t="s">
        <v>3083</v>
      </c>
      <c r="C104" s="62" t="s">
        <v>2219</v>
      </c>
      <c r="D104" s="294" t="s">
        <v>2525</v>
      </c>
      <c r="E104" s="266">
        <f>VLOOKUP(D104,ФОТ!$B$3:$C$105,2,FALSE)</f>
        <v>131.12</v>
      </c>
      <c r="F104" s="55">
        <v>0.72</v>
      </c>
      <c r="G104" s="262">
        <f t="shared" si="4"/>
        <v>94.41</v>
      </c>
      <c r="H104" s="133">
        <f>ROUND(G104*ФОТ!$D$3,2)</f>
        <v>251.51</v>
      </c>
      <c r="I104" s="190">
        <f>ROUND(H104*ФОТ!$E$3,1)</f>
        <v>364.7</v>
      </c>
      <c r="J104" s="224"/>
    </row>
    <row r="105" spans="1:10" ht="17.25" customHeight="1" x14ac:dyDescent="0.2">
      <c r="A105" s="100" t="s">
        <v>3084</v>
      </c>
      <c r="B105" s="57" t="s">
        <v>3085</v>
      </c>
      <c r="C105" s="62" t="s">
        <v>2219</v>
      </c>
      <c r="D105" s="294" t="s">
        <v>2525</v>
      </c>
      <c r="E105" s="266">
        <f>VLOOKUP(D105,ФОТ!$B$3:$C$105,2,FALSE)</f>
        <v>131.12</v>
      </c>
      <c r="F105" s="55">
        <v>0.86</v>
      </c>
      <c r="G105" s="262">
        <f t="shared" si="4"/>
        <v>112.76</v>
      </c>
      <c r="H105" s="133">
        <f>ROUND(G105*ФОТ!$D$3,2)</f>
        <v>300.39</v>
      </c>
      <c r="I105" s="190">
        <f>ROUND(H105*ФОТ!$E$3,1)</f>
        <v>435.6</v>
      </c>
      <c r="J105" s="224"/>
    </row>
    <row r="106" spans="1:10" ht="17.25" customHeight="1" x14ac:dyDescent="0.2">
      <c r="A106" s="100" t="s">
        <v>3086</v>
      </c>
      <c r="B106" s="57" t="s">
        <v>881</v>
      </c>
      <c r="C106" s="62" t="s">
        <v>416</v>
      </c>
      <c r="D106" s="294" t="s">
        <v>2524</v>
      </c>
      <c r="E106" s="266">
        <f>VLOOKUP(D106,ФОТ!$B$3:$C$105,2,FALSE)</f>
        <v>113.69</v>
      </c>
      <c r="F106" s="55">
        <v>1.25</v>
      </c>
      <c r="G106" s="262">
        <f t="shared" si="4"/>
        <v>142.11000000000001</v>
      </c>
      <c r="H106" s="133">
        <f>ROUND(G106*ФОТ!$D$3,2)</f>
        <v>378.58</v>
      </c>
      <c r="I106" s="190">
        <f>ROUND(H106*ФОТ!$E$3,1)</f>
        <v>548.9</v>
      </c>
      <c r="J106" s="224"/>
    </row>
    <row r="107" spans="1:10" ht="17.25" customHeight="1" x14ac:dyDescent="0.2">
      <c r="A107" s="100" t="s">
        <v>882</v>
      </c>
      <c r="B107" s="57" t="s">
        <v>883</v>
      </c>
      <c r="C107" s="62" t="s">
        <v>2219</v>
      </c>
      <c r="D107" s="294" t="s">
        <v>2525</v>
      </c>
      <c r="E107" s="266">
        <f>VLOOKUP(D107,ФОТ!$B$3:$C$105,2,FALSE)</f>
        <v>131.12</v>
      </c>
      <c r="F107" s="39">
        <v>3.03</v>
      </c>
      <c r="G107" s="262">
        <f t="shared" si="4"/>
        <v>397.29</v>
      </c>
      <c r="H107" s="133">
        <f>ROUND(G107*ФОТ!$D$3,2)</f>
        <v>1058.3800000000001</v>
      </c>
      <c r="I107" s="190">
        <f>ROUND(H107*ФОТ!$E$3,1)</f>
        <v>1534.7</v>
      </c>
      <c r="J107" s="224"/>
    </row>
    <row r="108" spans="1:10" ht="17.25" customHeight="1" x14ac:dyDescent="0.2">
      <c r="A108" s="100" t="s">
        <v>884</v>
      </c>
      <c r="B108" s="57" t="s">
        <v>885</v>
      </c>
      <c r="C108" s="62" t="s">
        <v>580</v>
      </c>
      <c r="D108" s="294" t="s">
        <v>2525</v>
      </c>
      <c r="E108" s="266">
        <f>VLOOKUP(D108,ФОТ!$B$3:$C$105,2,FALSE)</f>
        <v>131.12</v>
      </c>
      <c r="F108" s="55">
        <v>1.44</v>
      </c>
      <c r="G108" s="262">
        <f t="shared" si="4"/>
        <v>188.81</v>
      </c>
      <c r="H108" s="133">
        <f>ROUND(G108*ФОТ!$D$3,2)</f>
        <v>502.99</v>
      </c>
      <c r="I108" s="190">
        <f>ROUND(H108*ФОТ!$E$3,1)</f>
        <v>729.3</v>
      </c>
      <c r="J108" s="224"/>
    </row>
    <row r="109" spans="1:10" x14ac:dyDescent="0.2">
      <c r="A109" s="100"/>
      <c r="B109" s="57" t="s">
        <v>886</v>
      </c>
      <c r="C109" s="62" t="s">
        <v>2219</v>
      </c>
      <c r="D109" s="294" t="s">
        <v>2525</v>
      </c>
      <c r="E109" s="266">
        <f>VLOOKUP(D109,ФОТ!$B$3:$C$105,2,FALSE)</f>
        <v>131.12</v>
      </c>
      <c r="F109" s="39">
        <v>2.16</v>
      </c>
      <c r="G109" s="262">
        <f t="shared" si="4"/>
        <v>283.22000000000003</v>
      </c>
      <c r="H109" s="133">
        <f>ROUND(G109*ФОТ!$D$3,2)</f>
        <v>754.5</v>
      </c>
      <c r="I109" s="190">
        <f>ROUND(H109*ФОТ!$E$3,1)</f>
        <v>1094</v>
      </c>
      <c r="J109" s="224"/>
    </row>
    <row r="110" spans="1:10" x14ac:dyDescent="0.2">
      <c r="A110" s="100"/>
      <c r="B110" s="57" t="s">
        <v>1509</v>
      </c>
      <c r="C110" s="62" t="s">
        <v>2219</v>
      </c>
      <c r="D110" s="294" t="s">
        <v>2525</v>
      </c>
      <c r="E110" s="266">
        <f>VLOOKUP(D110,ФОТ!$B$3:$C$105,2,FALSE)</f>
        <v>131.12</v>
      </c>
      <c r="F110" s="55">
        <v>2.88</v>
      </c>
      <c r="G110" s="262">
        <f t="shared" si="4"/>
        <v>377.63</v>
      </c>
      <c r="H110" s="133">
        <f>ROUND(G110*ФОТ!$D$3,2)</f>
        <v>1006.01</v>
      </c>
      <c r="I110" s="190">
        <f>ROUND(H110*ФОТ!$E$3,1)</f>
        <v>1458.7</v>
      </c>
      <c r="J110" s="224"/>
    </row>
    <row r="111" spans="1:10" ht="17.25" customHeight="1" x14ac:dyDescent="0.2">
      <c r="A111" s="100" t="s">
        <v>1510</v>
      </c>
      <c r="B111" s="57" t="s">
        <v>1511</v>
      </c>
      <c r="C111" s="62"/>
      <c r="D111" s="53"/>
      <c r="E111" s="62"/>
      <c r="F111" s="55"/>
      <c r="G111" s="39"/>
      <c r="H111" s="55"/>
      <c r="I111" s="202"/>
      <c r="J111" s="224"/>
    </row>
    <row r="112" spans="1:10" x14ac:dyDescent="0.2">
      <c r="A112" s="100"/>
      <c r="B112" s="57" t="s">
        <v>2012</v>
      </c>
      <c r="C112" s="62" t="s">
        <v>3717</v>
      </c>
      <c r="D112" s="294" t="s">
        <v>2525</v>
      </c>
      <c r="E112" s="266">
        <f>VLOOKUP(D112,ФОТ!$B$3:$C$105,2,FALSE)</f>
        <v>131.12</v>
      </c>
      <c r="F112" s="55">
        <v>4.3</v>
      </c>
      <c r="G112" s="262">
        <f t="shared" ref="G112:G118" si="5">ROUND(E112*F112,2)</f>
        <v>563.82000000000005</v>
      </c>
      <c r="H112" s="133">
        <f>ROUND(G112*ФОТ!$D$3,2)</f>
        <v>1502.02</v>
      </c>
      <c r="I112" s="190">
        <f>ROUND(H112*ФОТ!$E$3,1)</f>
        <v>2177.9</v>
      </c>
      <c r="J112" s="224"/>
    </row>
    <row r="113" spans="1:10" x14ac:dyDescent="0.2">
      <c r="A113" s="100"/>
      <c r="B113" s="57" t="s">
        <v>886</v>
      </c>
      <c r="C113" s="62" t="s">
        <v>2219</v>
      </c>
      <c r="D113" s="294" t="s">
        <v>2525</v>
      </c>
      <c r="E113" s="266">
        <f>VLOOKUP(D113,ФОТ!$B$3:$C$105,2,FALSE)</f>
        <v>131.12</v>
      </c>
      <c r="F113" s="55">
        <v>6.5</v>
      </c>
      <c r="G113" s="262">
        <f t="shared" si="5"/>
        <v>852.28</v>
      </c>
      <c r="H113" s="133">
        <f>ROUND(G113*ФОТ!$D$3,2)</f>
        <v>2270.4699999999998</v>
      </c>
      <c r="I113" s="190">
        <f>ROUND(H113*ФОТ!$E$3,1)</f>
        <v>3292.2</v>
      </c>
      <c r="J113" s="224"/>
    </row>
    <row r="114" spans="1:10" x14ac:dyDescent="0.2">
      <c r="A114" s="100"/>
      <c r="B114" s="57" t="s">
        <v>1509</v>
      </c>
      <c r="C114" s="62" t="s">
        <v>2219</v>
      </c>
      <c r="D114" s="294" t="s">
        <v>2525</v>
      </c>
      <c r="E114" s="266">
        <f>VLOOKUP(D114,ФОТ!$B$3:$C$105,2,FALSE)</f>
        <v>131.12</v>
      </c>
      <c r="F114" s="55">
        <v>9.4</v>
      </c>
      <c r="G114" s="262">
        <f t="shared" si="5"/>
        <v>1232.53</v>
      </c>
      <c r="H114" s="133">
        <f>ROUND(G114*ФОТ!$D$3,2)</f>
        <v>3283.46</v>
      </c>
      <c r="I114" s="190">
        <f>ROUND(H114*ФОТ!$E$3,1)</f>
        <v>4761</v>
      </c>
      <c r="J114" s="224"/>
    </row>
    <row r="115" spans="1:10" ht="17.25" customHeight="1" x14ac:dyDescent="0.2">
      <c r="A115" s="100" t="s">
        <v>2013</v>
      </c>
      <c r="B115" s="57" t="s">
        <v>2014</v>
      </c>
      <c r="C115" s="62" t="s">
        <v>3717</v>
      </c>
      <c r="D115" s="294" t="s">
        <v>2525</v>
      </c>
      <c r="E115" s="266">
        <f>VLOOKUP(D115,ФОТ!$B$3:$C$105,2,FALSE)</f>
        <v>131.12</v>
      </c>
      <c r="F115" s="55">
        <v>2.9</v>
      </c>
      <c r="G115" s="262">
        <f t="shared" si="5"/>
        <v>380.25</v>
      </c>
      <c r="H115" s="133">
        <f>ROUND(G115*ФОТ!$D$3,2)</f>
        <v>1012.99</v>
      </c>
      <c r="I115" s="190">
        <f>ROUND(H115*ФОТ!$E$3,1)</f>
        <v>1468.8</v>
      </c>
      <c r="J115" s="192"/>
    </row>
    <row r="116" spans="1:10" x14ac:dyDescent="0.2">
      <c r="A116" s="100"/>
      <c r="B116" s="57" t="s">
        <v>3138</v>
      </c>
      <c r="C116" s="62" t="s">
        <v>2219</v>
      </c>
      <c r="D116" s="294" t="s">
        <v>2525</v>
      </c>
      <c r="E116" s="266">
        <f>VLOOKUP(D116,ФОТ!$B$3:$C$105,2,FALSE)</f>
        <v>131.12</v>
      </c>
      <c r="F116" s="55">
        <v>5</v>
      </c>
      <c r="G116" s="262">
        <f t="shared" si="5"/>
        <v>655.6</v>
      </c>
      <c r="H116" s="133">
        <f>ROUND(G116*ФОТ!$D$3,2)</f>
        <v>1746.52</v>
      </c>
      <c r="I116" s="190">
        <f>ROUND(H116*ФОТ!$E$3,1)</f>
        <v>2532.5</v>
      </c>
      <c r="J116" s="192"/>
    </row>
    <row r="117" spans="1:10" x14ac:dyDescent="0.2">
      <c r="A117" s="100"/>
      <c r="B117" s="57" t="s">
        <v>3139</v>
      </c>
      <c r="C117" s="62" t="s">
        <v>2219</v>
      </c>
      <c r="D117" s="294" t="s">
        <v>2525</v>
      </c>
      <c r="E117" s="266">
        <f>VLOOKUP(D117,ФОТ!$B$3:$C$105,2,FALSE)</f>
        <v>131.12</v>
      </c>
      <c r="F117" s="55">
        <v>7.2</v>
      </c>
      <c r="G117" s="262">
        <f t="shared" si="5"/>
        <v>944.06</v>
      </c>
      <c r="H117" s="133">
        <f>ROUND(G117*ФОТ!$D$3,2)</f>
        <v>2514.98</v>
      </c>
      <c r="I117" s="190">
        <f>ROUND(H117*ФОТ!$E$3,1)</f>
        <v>3646.7</v>
      </c>
      <c r="J117" s="192"/>
    </row>
    <row r="118" spans="1:10" ht="17.25" customHeight="1" x14ac:dyDescent="0.2">
      <c r="A118" s="100" t="s">
        <v>3140</v>
      </c>
      <c r="B118" s="57" t="s">
        <v>3141</v>
      </c>
      <c r="C118" s="62" t="s">
        <v>3514</v>
      </c>
      <c r="D118" s="294" t="s">
        <v>2525</v>
      </c>
      <c r="E118" s="266">
        <f>VLOOKUP(D118,ФОТ!$B$3:$C$105,2,FALSE)</f>
        <v>131.12</v>
      </c>
      <c r="F118" s="55">
        <v>10.199999999999999</v>
      </c>
      <c r="G118" s="262">
        <f t="shared" si="5"/>
        <v>1337.42</v>
      </c>
      <c r="H118" s="133">
        <f>ROUND(G118*ФОТ!$D$3,2)</f>
        <v>3562.89</v>
      </c>
      <c r="I118" s="190">
        <f>ROUND(H118*ФОТ!$E$3,1)</f>
        <v>5166.2</v>
      </c>
      <c r="J118" s="204"/>
    </row>
    <row r="119" spans="1:10" x14ac:dyDescent="0.2">
      <c r="A119" s="100"/>
      <c r="B119" s="57" t="s">
        <v>3142</v>
      </c>
      <c r="C119" s="62"/>
      <c r="D119" s="53"/>
      <c r="E119" s="62"/>
      <c r="F119" s="55"/>
      <c r="G119" s="39"/>
      <c r="H119" s="55"/>
      <c r="I119" s="390"/>
      <c r="J119" s="204"/>
    </row>
    <row r="120" spans="1:10" x14ac:dyDescent="0.2">
      <c r="A120" s="100"/>
      <c r="B120" s="57" t="s">
        <v>3143</v>
      </c>
      <c r="C120" s="62" t="s">
        <v>2219</v>
      </c>
      <c r="D120" s="294" t="s">
        <v>2525</v>
      </c>
      <c r="E120" s="266">
        <f>VLOOKUP(D120,ФОТ!$B$3:$C$105,2,FALSE)</f>
        <v>131.12</v>
      </c>
      <c r="F120" s="373">
        <v>7.44</v>
      </c>
      <c r="G120" s="262">
        <f>ROUND(E120*F120,2)</f>
        <v>975.53</v>
      </c>
      <c r="H120" s="133">
        <f>ROUND(G120*ФОТ!$D$3,2)</f>
        <v>2598.81</v>
      </c>
      <c r="I120" s="190">
        <f>ROUND(H120*ФОТ!$E$3,1)</f>
        <v>3768.3</v>
      </c>
      <c r="J120" s="406"/>
    </row>
    <row r="121" spans="1:10" ht="17.25" customHeight="1" x14ac:dyDescent="0.2">
      <c r="A121" s="100" t="s">
        <v>3144</v>
      </c>
      <c r="B121" s="57" t="s">
        <v>3145</v>
      </c>
      <c r="C121" s="62" t="s">
        <v>3146</v>
      </c>
      <c r="D121" s="294" t="s">
        <v>2526</v>
      </c>
      <c r="E121" s="266">
        <f>VLOOKUP(D121,ФОТ!$B$3:$C$105,2,FALSE)</f>
        <v>144.41</v>
      </c>
      <c r="F121" s="55">
        <v>4.7</v>
      </c>
      <c r="G121" s="262">
        <f>ROUND(E121*F121,2)</f>
        <v>678.73</v>
      </c>
      <c r="H121" s="133">
        <f>ROUND(G121*ФОТ!$D$3,2)</f>
        <v>1808.14</v>
      </c>
      <c r="I121" s="190">
        <f>ROUND(H121*ФОТ!$E$3,1)</f>
        <v>2621.8</v>
      </c>
      <c r="J121" s="204"/>
    </row>
    <row r="122" spans="1:10" x14ac:dyDescent="0.2">
      <c r="A122" s="146"/>
      <c r="B122" s="70"/>
      <c r="C122" s="49"/>
      <c r="D122" s="48"/>
      <c r="E122" s="49"/>
      <c r="F122" s="50"/>
      <c r="G122" s="215"/>
      <c r="H122" s="50"/>
      <c r="I122" s="407"/>
      <c r="J122" s="206"/>
    </row>
    <row r="123" spans="1:10" x14ac:dyDescent="0.2">
      <c r="A123" s="285"/>
      <c r="B123" s="57"/>
      <c r="C123" s="54"/>
      <c r="D123" s="53"/>
      <c r="E123" s="54"/>
      <c r="F123" s="55"/>
      <c r="G123" s="55"/>
      <c r="H123" s="55"/>
      <c r="I123" s="60"/>
      <c r="J123" s="54"/>
    </row>
    <row r="124" spans="1:10" x14ac:dyDescent="0.2">
      <c r="A124" s="5" t="s">
        <v>3147</v>
      </c>
      <c r="B124" s="5"/>
      <c r="C124" s="5"/>
      <c r="D124" s="5"/>
      <c r="E124" s="5"/>
      <c r="F124" s="5"/>
      <c r="G124" s="5"/>
      <c r="H124" s="5"/>
      <c r="I124" s="185"/>
      <c r="J124" s="60"/>
    </row>
    <row r="125" spans="1:10" x14ac:dyDescent="0.2">
      <c r="A125" s="6"/>
      <c r="B125" s="6"/>
      <c r="C125" s="6"/>
      <c r="D125" s="6"/>
      <c r="E125" s="5"/>
      <c r="F125" s="5"/>
      <c r="G125" s="5"/>
      <c r="H125" s="5"/>
      <c r="I125" s="60"/>
      <c r="J125" s="54"/>
    </row>
    <row r="126" spans="1:10" x14ac:dyDescent="0.2">
      <c r="A126" s="289" t="s">
        <v>3835</v>
      </c>
      <c r="B126" s="290"/>
      <c r="C126" s="186" t="s">
        <v>3836</v>
      </c>
      <c r="D126" s="291" t="s">
        <v>3837</v>
      </c>
      <c r="E126" s="245" t="s">
        <v>484</v>
      </c>
      <c r="F126" s="158" t="s">
        <v>485</v>
      </c>
      <c r="G126" s="245" t="s">
        <v>486</v>
      </c>
      <c r="H126" s="252" t="s">
        <v>487</v>
      </c>
      <c r="I126" s="237" t="s">
        <v>488</v>
      </c>
      <c r="J126" s="238"/>
    </row>
    <row r="127" spans="1:10" x14ac:dyDescent="0.2">
      <c r="A127" s="292" t="s">
        <v>489</v>
      </c>
      <c r="B127" s="160"/>
      <c r="C127" s="293" t="s">
        <v>490</v>
      </c>
      <c r="D127" s="294" t="s">
        <v>491</v>
      </c>
      <c r="E127" s="154" t="s">
        <v>492</v>
      </c>
      <c r="F127" s="62" t="s">
        <v>493</v>
      </c>
      <c r="G127" s="154" t="s">
        <v>494</v>
      </c>
      <c r="H127" s="39" t="s">
        <v>495</v>
      </c>
      <c r="I127" s="239" t="s">
        <v>496</v>
      </c>
      <c r="J127" s="240" t="s">
        <v>497</v>
      </c>
    </row>
    <row r="128" spans="1:10" x14ac:dyDescent="0.2">
      <c r="A128" s="292"/>
      <c r="B128" s="160"/>
      <c r="C128" s="293"/>
      <c r="D128" s="294" t="s">
        <v>498</v>
      </c>
      <c r="E128" s="154" t="s">
        <v>499</v>
      </c>
      <c r="F128" s="62" t="s">
        <v>500</v>
      </c>
      <c r="G128" s="154" t="s">
        <v>501</v>
      </c>
      <c r="H128" s="39" t="s">
        <v>499</v>
      </c>
      <c r="I128" s="202" t="s">
        <v>1633</v>
      </c>
      <c r="J128" s="208" t="s">
        <v>1634</v>
      </c>
    </row>
    <row r="129" spans="1:10" x14ac:dyDescent="0.2">
      <c r="A129" s="295"/>
      <c r="B129" s="296"/>
      <c r="C129" s="71"/>
      <c r="D129" s="297"/>
      <c r="E129" s="247"/>
      <c r="F129" s="49" t="s">
        <v>1635</v>
      </c>
      <c r="G129" s="50" t="s">
        <v>499</v>
      </c>
      <c r="H129" s="298"/>
      <c r="I129" s="241" t="s">
        <v>1637</v>
      </c>
      <c r="J129" s="241" t="s">
        <v>1637</v>
      </c>
    </row>
    <row r="130" spans="1:10" ht="17.25" customHeight="1" x14ac:dyDescent="0.2">
      <c r="A130" s="100" t="s">
        <v>3148</v>
      </c>
      <c r="B130" s="6" t="s">
        <v>3149</v>
      </c>
      <c r="C130" s="62"/>
      <c r="D130" s="153"/>
      <c r="E130" s="62"/>
      <c r="F130" s="154"/>
      <c r="G130" s="42"/>
      <c r="H130" s="56"/>
      <c r="I130" s="225"/>
      <c r="J130" s="205"/>
    </row>
    <row r="131" spans="1:10" x14ac:dyDescent="0.2">
      <c r="A131" s="100"/>
      <c r="B131" s="6" t="s">
        <v>3150</v>
      </c>
      <c r="C131" s="62" t="s">
        <v>586</v>
      </c>
      <c r="D131" s="294" t="s">
        <v>2525</v>
      </c>
      <c r="E131" s="266">
        <f>VLOOKUP(D131,ФОТ!$B$3:$C$105,2,FALSE)</f>
        <v>131.12</v>
      </c>
      <c r="F131" s="154">
        <v>7</v>
      </c>
      <c r="G131" s="262">
        <f>ROUND(E131*F131,2)</f>
        <v>917.84</v>
      </c>
      <c r="H131" s="220">
        <f>ROUND(G131*ФОТ!$D$3,2)</f>
        <v>2445.13</v>
      </c>
      <c r="I131" s="190">
        <f>ROUND(H131*ФОТ!$E$3,1)</f>
        <v>3545.4</v>
      </c>
      <c r="J131" s="224"/>
    </row>
    <row r="132" spans="1:10" x14ac:dyDescent="0.2">
      <c r="A132" s="100"/>
      <c r="B132" s="6" t="s">
        <v>3151</v>
      </c>
      <c r="C132" s="62" t="s">
        <v>2219</v>
      </c>
      <c r="D132" s="294" t="s">
        <v>2525</v>
      </c>
      <c r="E132" s="266">
        <f>VLOOKUP(D132,ФОТ!$B$3:$C$105,2,FALSE)</f>
        <v>131.12</v>
      </c>
      <c r="F132" s="154">
        <v>8.7799999999999994</v>
      </c>
      <c r="G132" s="262">
        <f>ROUND(E132*F132,2)</f>
        <v>1151.23</v>
      </c>
      <c r="H132" s="220">
        <f>ROUND(G132*ФОТ!$D$3,2)</f>
        <v>3066.88</v>
      </c>
      <c r="I132" s="190">
        <f>ROUND(H132*ФОТ!$E$3,1)</f>
        <v>4447</v>
      </c>
      <c r="J132" s="224"/>
    </row>
    <row r="133" spans="1:10" x14ac:dyDescent="0.2">
      <c r="A133" s="100"/>
      <c r="B133" s="6" t="s">
        <v>3152</v>
      </c>
      <c r="C133" s="62" t="s">
        <v>2219</v>
      </c>
      <c r="D133" s="294" t="s">
        <v>2525</v>
      </c>
      <c r="E133" s="266">
        <f>VLOOKUP(D133,ФОТ!$B$3:$C$105,2,FALSE)</f>
        <v>131.12</v>
      </c>
      <c r="F133" s="154">
        <v>10.43</v>
      </c>
      <c r="G133" s="262">
        <f>ROUND(E133*F133,2)</f>
        <v>1367.58</v>
      </c>
      <c r="H133" s="220">
        <f>ROUND(G133*ФОТ!$D$3,2)</f>
        <v>3643.23</v>
      </c>
      <c r="I133" s="190">
        <f>ROUND(H133*ФОТ!$E$3,1)</f>
        <v>5282.7</v>
      </c>
      <c r="J133" s="224"/>
    </row>
    <row r="134" spans="1:10" ht="17.25" customHeight="1" x14ac:dyDescent="0.2">
      <c r="A134" s="100" t="s">
        <v>3153</v>
      </c>
      <c r="B134" s="6" t="s">
        <v>3154</v>
      </c>
      <c r="C134" s="62"/>
      <c r="D134" s="294"/>
      <c r="E134" s="62"/>
      <c r="F134" s="154"/>
      <c r="G134" s="39"/>
      <c r="H134" s="154"/>
      <c r="I134" s="202"/>
      <c r="J134" s="224"/>
    </row>
    <row r="135" spans="1:10" x14ac:dyDescent="0.2">
      <c r="A135" s="100"/>
      <c r="B135" s="6" t="s">
        <v>3155</v>
      </c>
      <c r="C135" s="62" t="s">
        <v>3156</v>
      </c>
      <c r="D135" s="294" t="s">
        <v>2525</v>
      </c>
      <c r="E135" s="266">
        <f>VLOOKUP(D135,ФОТ!$B$3:$C$105,2,FALSE)</f>
        <v>131.12</v>
      </c>
      <c r="F135" s="154">
        <v>7.07</v>
      </c>
      <c r="G135" s="262">
        <f>ROUND(E135*F135,2)</f>
        <v>927.02</v>
      </c>
      <c r="H135" s="220">
        <f>ROUND(G135*ФОТ!$D$3,2)</f>
        <v>2469.58</v>
      </c>
      <c r="I135" s="190">
        <f>ROUND(H135*ФОТ!$E$3,1)</f>
        <v>3580.9</v>
      </c>
      <c r="J135" s="224"/>
    </row>
    <row r="136" spans="1:10" x14ac:dyDescent="0.2">
      <c r="A136" s="100"/>
      <c r="B136" s="6" t="s">
        <v>3151</v>
      </c>
      <c r="C136" s="62" t="s">
        <v>2219</v>
      </c>
      <c r="D136" s="294" t="s">
        <v>2525</v>
      </c>
      <c r="E136" s="266">
        <f>VLOOKUP(D136,ФОТ!$B$3:$C$105,2,FALSE)</f>
        <v>131.12</v>
      </c>
      <c r="F136" s="154">
        <v>8.8000000000000007</v>
      </c>
      <c r="G136" s="262">
        <f>ROUND(E136*F136,2)</f>
        <v>1153.8599999999999</v>
      </c>
      <c r="H136" s="220">
        <f>ROUND(G136*ФОТ!$D$3,2)</f>
        <v>3073.88</v>
      </c>
      <c r="I136" s="190">
        <f>ROUND(H136*ФОТ!$E$3,1)</f>
        <v>4457.1000000000004</v>
      </c>
      <c r="J136" s="224"/>
    </row>
    <row r="137" spans="1:10" x14ac:dyDescent="0.2">
      <c r="A137" s="100"/>
      <c r="B137" s="6" t="s">
        <v>3152</v>
      </c>
      <c r="C137" s="62" t="s">
        <v>2219</v>
      </c>
      <c r="D137" s="294" t="s">
        <v>2525</v>
      </c>
      <c r="E137" s="266">
        <f>VLOOKUP(D137,ФОТ!$B$3:$C$105,2,FALSE)</f>
        <v>131.12</v>
      </c>
      <c r="F137" s="154">
        <v>10.37</v>
      </c>
      <c r="G137" s="262">
        <f>ROUND(E137*F137,2)</f>
        <v>1359.71</v>
      </c>
      <c r="H137" s="220">
        <f>ROUND(G137*ФОТ!$D$3,2)</f>
        <v>3622.27</v>
      </c>
      <c r="I137" s="190">
        <f>ROUND(H137*ФОТ!$E$3,1)</f>
        <v>5252.3</v>
      </c>
      <c r="J137" s="224"/>
    </row>
    <row r="138" spans="1:10" ht="17.25" customHeight="1" x14ac:dyDescent="0.2">
      <c r="A138" s="100" t="s">
        <v>3157</v>
      </c>
      <c r="B138" s="6" t="s">
        <v>3158</v>
      </c>
      <c r="C138" s="62"/>
      <c r="D138" s="294"/>
      <c r="E138" s="62"/>
      <c r="F138" s="154"/>
      <c r="G138" s="39"/>
      <c r="H138" s="154"/>
      <c r="I138" s="225"/>
      <c r="J138" s="224"/>
    </row>
    <row r="139" spans="1:10" x14ac:dyDescent="0.2">
      <c r="A139" s="100"/>
      <c r="B139" s="6" t="s">
        <v>3155</v>
      </c>
      <c r="C139" s="62" t="s">
        <v>3159</v>
      </c>
      <c r="D139" s="294" t="s">
        <v>2525</v>
      </c>
      <c r="E139" s="266">
        <f>VLOOKUP(D139,ФОТ!$B$3:$C$105,2,FALSE)</f>
        <v>131.12</v>
      </c>
      <c r="F139" s="154">
        <v>8.5500000000000007</v>
      </c>
      <c r="G139" s="262">
        <f>ROUND(E139*F139,2)</f>
        <v>1121.08</v>
      </c>
      <c r="H139" s="220">
        <f>ROUND(G139*ФОТ!$D$3,2)</f>
        <v>2986.56</v>
      </c>
      <c r="I139" s="190">
        <f>ROUND(H139*ФОТ!$E$3,1)</f>
        <v>4330.5</v>
      </c>
      <c r="J139" s="224"/>
    </row>
    <row r="140" spans="1:10" x14ac:dyDescent="0.2">
      <c r="A140" s="100"/>
      <c r="B140" s="6" t="s">
        <v>3151</v>
      </c>
      <c r="C140" s="62" t="s">
        <v>2219</v>
      </c>
      <c r="D140" s="294" t="s">
        <v>2525</v>
      </c>
      <c r="E140" s="266">
        <f>VLOOKUP(D140,ФОТ!$B$3:$C$105,2,FALSE)</f>
        <v>131.12</v>
      </c>
      <c r="F140" s="154">
        <v>10.73</v>
      </c>
      <c r="G140" s="262">
        <f>ROUND(E140*F140,2)</f>
        <v>1406.92</v>
      </c>
      <c r="H140" s="220">
        <f>ROUND(G140*ФОТ!$D$3,2)</f>
        <v>3748.03</v>
      </c>
      <c r="I140" s="190">
        <f>ROUND(H140*ФОТ!$E$3,1)</f>
        <v>5434.6</v>
      </c>
      <c r="J140" s="224"/>
    </row>
    <row r="141" spans="1:10" x14ac:dyDescent="0.2">
      <c r="A141" s="100"/>
      <c r="B141" s="6" t="s">
        <v>3152</v>
      </c>
      <c r="C141" s="62" t="s">
        <v>2219</v>
      </c>
      <c r="D141" s="294" t="s">
        <v>2525</v>
      </c>
      <c r="E141" s="266">
        <f>VLOOKUP(D141,ФОТ!$B$3:$C$105,2,FALSE)</f>
        <v>131.12</v>
      </c>
      <c r="F141" s="154">
        <v>10.94</v>
      </c>
      <c r="G141" s="262">
        <f>ROUND(E141*F141,2)</f>
        <v>1434.45</v>
      </c>
      <c r="H141" s="220">
        <f>ROUND(G141*ФОТ!$D$3,2)</f>
        <v>3821.37</v>
      </c>
      <c r="I141" s="190">
        <f>ROUND(H141*ФОТ!$E$3,1)</f>
        <v>5541</v>
      </c>
      <c r="J141" s="224"/>
    </row>
    <row r="142" spans="1:10" ht="17.25" customHeight="1" x14ac:dyDescent="0.2">
      <c r="A142" s="100" t="s">
        <v>3160</v>
      </c>
      <c r="B142" s="6" t="s">
        <v>3161</v>
      </c>
      <c r="C142" s="62"/>
      <c r="D142" s="294"/>
      <c r="E142" s="62"/>
      <c r="F142" s="154"/>
      <c r="G142" s="39"/>
      <c r="H142" s="154"/>
      <c r="I142" s="202"/>
      <c r="J142" s="224"/>
    </row>
    <row r="143" spans="1:10" x14ac:dyDescent="0.2">
      <c r="A143" s="100"/>
      <c r="B143" s="6" t="s">
        <v>3155</v>
      </c>
      <c r="C143" s="62" t="s">
        <v>3162</v>
      </c>
      <c r="D143" s="294" t="s">
        <v>2525</v>
      </c>
      <c r="E143" s="266">
        <f>VLOOKUP(D143,ФОТ!$B$3:$C$105,2,FALSE)</f>
        <v>131.12</v>
      </c>
      <c r="F143" s="154">
        <v>8.65</v>
      </c>
      <c r="G143" s="262">
        <f>ROUND(E143*F143,2)</f>
        <v>1134.19</v>
      </c>
      <c r="H143" s="220">
        <f>ROUND(G143*ФОТ!$D$3,2)</f>
        <v>3021.48</v>
      </c>
      <c r="I143" s="190">
        <f>ROUND(H143*ФОТ!$E$3,1)</f>
        <v>4381.1000000000004</v>
      </c>
      <c r="J143" s="224"/>
    </row>
    <row r="144" spans="1:10" x14ac:dyDescent="0.2">
      <c r="A144" s="100"/>
      <c r="B144" s="6" t="s">
        <v>3151</v>
      </c>
      <c r="C144" s="62" t="s">
        <v>2219</v>
      </c>
      <c r="D144" s="294" t="s">
        <v>2525</v>
      </c>
      <c r="E144" s="266">
        <f>VLOOKUP(D144,ФОТ!$B$3:$C$105,2,FALSE)</f>
        <v>131.12</v>
      </c>
      <c r="F144" s="154">
        <v>10.17</v>
      </c>
      <c r="G144" s="262">
        <f>ROUND(E144*F144,2)</f>
        <v>1333.49</v>
      </c>
      <c r="H144" s="220">
        <f>ROUND(G144*ФОТ!$D$3,2)</f>
        <v>3552.42</v>
      </c>
      <c r="I144" s="190">
        <f>ROUND(H144*ФОТ!$E$3,1)</f>
        <v>5151</v>
      </c>
      <c r="J144" s="224"/>
    </row>
    <row r="145" spans="1:10" x14ac:dyDescent="0.2">
      <c r="A145" s="100"/>
      <c r="B145" s="6" t="s">
        <v>3152</v>
      </c>
      <c r="C145" s="62" t="s">
        <v>2219</v>
      </c>
      <c r="D145" s="294" t="s">
        <v>2525</v>
      </c>
      <c r="E145" s="266">
        <f>VLOOKUP(D145,ФОТ!$B$3:$C$105,2,FALSE)</f>
        <v>131.12</v>
      </c>
      <c r="F145" s="154">
        <v>12.5</v>
      </c>
      <c r="G145" s="262">
        <f>ROUND(E145*F145,2)</f>
        <v>1639</v>
      </c>
      <c r="H145" s="220">
        <f>ROUND(G145*ФОТ!$D$3,2)</f>
        <v>4366.3</v>
      </c>
      <c r="I145" s="190">
        <f>ROUND(H145*ФОТ!$E$3,1)</f>
        <v>6331.1</v>
      </c>
      <c r="J145" s="224"/>
    </row>
    <row r="146" spans="1:10" ht="17.25" customHeight="1" x14ac:dyDescent="0.2">
      <c r="A146" s="100" t="s">
        <v>3163</v>
      </c>
      <c r="B146" s="6" t="s">
        <v>3164</v>
      </c>
      <c r="C146" s="62" t="s">
        <v>1581</v>
      </c>
      <c r="D146" s="294" t="s">
        <v>2525</v>
      </c>
      <c r="E146" s="266">
        <f>VLOOKUP(D146,ФОТ!$B$3:$C$105,2,FALSE)</f>
        <v>131.12</v>
      </c>
      <c r="F146" s="39">
        <v>3.5</v>
      </c>
      <c r="G146" s="262">
        <f>ROUND(E146*F146,2)</f>
        <v>458.92</v>
      </c>
      <c r="H146" s="220">
        <f>ROUND(G146*ФОТ!$D$3,2)</f>
        <v>1222.56</v>
      </c>
      <c r="I146" s="190">
        <f>ROUND(H146*ФОТ!$E$3,1)</f>
        <v>1772.7</v>
      </c>
      <c r="J146" s="224"/>
    </row>
    <row r="147" spans="1:10" x14ac:dyDescent="0.2">
      <c r="A147" s="100"/>
      <c r="B147" s="57" t="s">
        <v>1582</v>
      </c>
      <c r="C147" s="62" t="s">
        <v>3162</v>
      </c>
      <c r="D147" s="294" t="s">
        <v>2525</v>
      </c>
      <c r="E147" s="266">
        <f>VLOOKUP(D147,ФОТ!$B$3:$C$105,2,FALSE)</f>
        <v>131.12</v>
      </c>
      <c r="F147" s="154">
        <v>4.7</v>
      </c>
      <c r="G147" s="262">
        <f>ROUND(E147*F147,2)</f>
        <v>616.26</v>
      </c>
      <c r="H147" s="220">
        <f>ROUND(G147*ФОТ!$D$3,2)</f>
        <v>1641.72</v>
      </c>
      <c r="I147" s="190">
        <f>ROUND(H147*ФОТ!$E$3,1)</f>
        <v>2380.5</v>
      </c>
      <c r="J147" s="224"/>
    </row>
    <row r="148" spans="1:10" ht="17.25" customHeight="1" x14ac:dyDescent="0.2">
      <c r="A148" s="100" t="s">
        <v>1583</v>
      </c>
      <c r="B148" s="57" t="s">
        <v>1584</v>
      </c>
      <c r="C148" s="62"/>
      <c r="D148" s="294"/>
      <c r="E148" s="62"/>
      <c r="F148" s="55"/>
      <c r="G148" s="39"/>
      <c r="H148" s="154"/>
      <c r="I148" s="202"/>
      <c r="J148" s="224"/>
    </row>
    <row r="149" spans="1:10" x14ac:dyDescent="0.2">
      <c r="A149" s="100"/>
      <c r="B149" s="6" t="s">
        <v>619</v>
      </c>
      <c r="C149" s="62" t="s">
        <v>1581</v>
      </c>
      <c r="D149" s="294" t="s">
        <v>2525</v>
      </c>
      <c r="E149" s="266">
        <f>VLOOKUP(D149,ФОТ!$B$3:$C$105,2,FALSE)</f>
        <v>131.12</v>
      </c>
      <c r="F149" s="55">
        <v>1.81</v>
      </c>
      <c r="G149" s="262">
        <f>ROUND(E149*F149,2)</f>
        <v>237.33</v>
      </c>
      <c r="H149" s="220">
        <f>ROUND(G149*ФОТ!$D$3,2)</f>
        <v>632.25</v>
      </c>
      <c r="I149" s="190">
        <f>ROUND(H149*ФОТ!$E$3,1)</f>
        <v>916.8</v>
      </c>
      <c r="J149" s="224"/>
    </row>
    <row r="150" spans="1:10" ht="18.75" customHeight="1" x14ac:dyDescent="0.2">
      <c r="A150" s="100" t="s">
        <v>1585</v>
      </c>
      <c r="B150" s="57" t="s">
        <v>1586</v>
      </c>
      <c r="C150" s="62" t="s">
        <v>1581</v>
      </c>
      <c r="D150" s="294" t="s">
        <v>2525</v>
      </c>
      <c r="E150" s="266">
        <f>VLOOKUP(D150,ФОТ!$B$3:$C$105,2,FALSE)</f>
        <v>131.12</v>
      </c>
      <c r="F150" s="154">
        <v>1.89</v>
      </c>
      <c r="G150" s="262">
        <f>ROUND(E150*F150,2)</f>
        <v>247.82</v>
      </c>
      <c r="H150" s="220">
        <f>ROUND(G150*ФОТ!$D$3,2)</f>
        <v>660.19</v>
      </c>
      <c r="I150" s="190">
        <f>ROUND(H150*ФОТ!$E$3,1)</f>
        <v>957.3</v>
      </c>
      <c r="J150" s="224"/>
    </row>
    <row r="151" spans="1:10" ht="17.25" customHeight="1" x14ac:dyDescent="0.2">
      <c r="A151" s="100" t="s">
        <v>1587</v>
      </c>
      <c r="B151" s="57" t="s">
        <v>1588</v>
      </c>
      <c r="C151" s="62" t="s">
        <v>3162</v>
      </c>
      <c r="D151" s="294" t="s">
        <v>2525</v>
      </c>
      <c r="E151" s="266">
        <f>VLOOKUP(D151,ФОТ!$B$3:$C$105,2,FALSE)</f>
        <v>131.12</v>
      </c>
      <c r="F151" s="154">
        <v>5.75</v>
      </c>
      <c r="G151" s="262">
        <f>ROUND(E151*F151,2)</f>
        <v>753.94</v>
      </c>
      <c r="H151" s="220">
        <f>ROUND(G151*ФОТ!$D$3,2)</f>
        <v>2008.5</v>
      </c>
      <c r="I151" s="190">
        <f>ROUND(H151*ФОТ!$E$3,1)</f>
        <v>2912.3</v>
      </c>
      <c r="J151" s="224"/>
    </row>
    <row r="152" spans="1:10" x14ac:dyDescent="0.2">
      <c r="A152" s="100"/>
      <c r="B152" s="6" t="s">
        <v>575</v>
      </c>
      <c r="C152" s="62"/>
      <c r="D152" s="294"/>
      <c r="E152" s="62"/>
      <c r="F152" s="154"/>
      <c r="G152" s="39"/>
      <c r="H152" s="154"/>
      <c r="I152" s="202"/>
      <c r="J152" s="224"/>
    </row>
    <row r="153" spans="1:10" ht="17.25" customHeight="1" x14ac:dyDescent="0.2">
      <c r="A153" s="100" t="s">
        <v>1589</v>
      </c>
      <c r="B153" s="57" t="s">
        <v>1586</v>
      </c>
      <c r="C153" s="62" t="s">
        <v>2219</v>
      </c>
      <c r="D153" s="294" t="s">
        <v>2525</v>
      </c>
      <c r="E153" s="266">
        <f>VLOOKUP(D153,ФОТ!$B$3:$C$105,2,FALSE)</f>
        <v>131.12</v>
      </c>
      <c r="F153" s="154">
        <v>6.25</v>
      </c>
      <c r="G153" s="262">
        <f>ROUND(E153*F153,2)</f>
        <v>819.5</v>
      </c>
      <c r="H153" s="220">
        <f>ROUND(G153*ФОТ!$D$3,2)</f>
        <v>2183.15</v>
      </c>
      <c r="I153" s="190">
        <f>ROUND(H153*ФОТ!$E$3,1)</f>
        <v>3165.6</v>
      </c>
      <c r="J153" s="224"/>
    </row>
    <row r="154" spans="1:10" ht="17.25" customHeight="1" x14ac:dyDescent="0.2">
      <c r="A154" s="100" t="s">
        <v>1590</v>
      </c>
      <c r="B154" s="57" t="s">
        <v>1591</v>
      </c>
      <c r="C154" s="62" t="s">
        <v>586</v>
      </c>
      <c r="D154" s="294" t="s">
        <v>2525</v>
      </c>
      <c r="E154" s="266">
        <f>VLOOKUP(D154,ФОТ!$B$3:$C$105,2,FALSE)</f>
        <v>131.12</v>
      </c>
      <c r="F154" s="154">
        <v>9.23</v>
      </c>
      <c r="G154" s="262">
        <f>ROUND(E154*F154,2)</f>
        <v>1210.24</v>
      </c>
      <c r="H154" s="220">
        <f>ROUND(G154*ФОТ!$D$3,2)</f>
        <v>3224.08</v>
      </c>
      <c r="I154" s="190">
        <f>ROUND(H154*ФОТ!$E$3,1)</f>
        <v>4674.8999999999996</v>
      </c>
      <c r="J154" s="224"/>
    </row>
    <row r="155" spans="1:10" x14ac:dyDescent="0.2">
      <c r="A155" s="100"/>
      <c r="B155" s="6" t="s">
        <v>575</v>
      </c>
      <c r="C155" s="62"/>
      <c r="D155" s="294"/>
      <c r="E155" s="62"/>
      <c r="F155" s="154"/>
      <c r="G155" s="39"/>
      <c r="H155" s="154"/>
      <c r="I155" s="202"/>
      <c r="J155" s="224"/>
    </row>
    <row r="156" spans="1:10" ht="17.25" customHeight="1" x14ac:dyDescent="0.2">
      <c r="A156" s="100" t="s">
        <v>1592</v>
      </c>
      <c r="B156" s="57" t="s">
        <v>1586</v>
      </c>
      <c r="C156" s="62" t="s">
        <v>2219</v>
      </c>
      <c r="D156" s="294" t="s">
        <v>2525</v>
      </c>
      <c r="E156" s="266">
        <f>VLOOKUP(D156,ФОТ!$B$3:$C$105,2,FALSE)</f>
        <v>131.12</v>
      </c>
      <c r="F156" s="154">
        <v>10</v>
      </c>
      <c r="G156" s="262">
        <f t="shared" ref="G156:G166" si="6">ROUND(E156*F156,2)</f>
        <v>1311.2</v>
      </c>
      <c r="H156" s="220">
        <f>ROUND(G156*ФОТ!$D$3,2)</f>
        <v>3493.04</v>
      </c>
      <c r="I156" s="190">
        <f>ROUND(H156*ФОТ!$E$3,1)</f>
        <v>5064.8999999999996</v>
      </c>
      <c r="J156" s="224"/>
    </row>
    <row r="157" spans="1:10" ht="17.25" customHeight="1" x14ac:dyDescent="0.2">
      <c r="A157" s="100" t="s">
        <v>1593</v>
      </c>
      <c r="B157" s="57" t="s">
        <v>1594</v>
      </c>
      <c r="C157" s="62" t="s">
        <v>2219</v>
      </c>
      <c r="D157" s="294" t="s">
        <v>2525</v>
      </c>
      <c r="E157" s="266">
        <f>VLOOKUP(D157,ФОТ!$B$3:$C$105,2,FALSE)</f>
        <v>131.12</v>
      </c>
      <c r="F157" s="154">
        <v>2.36</v>
      </c>
      <c r="G157" s="262">
        <f t="shared" si="6"/>
        <v>309.44</v>
      </c>
      <c r="H157" s="220">
        <f>ROUND(G157*ФОТ!$D$3,2)</f>
        <v>824.35</v>
      </c>
      <c r="I157" s="190">
        <f>ROUND(H157*ФОТ!$E$3,1)</f>
        <v>1195.3</v>
      </c>
      <c r="J157" s="224"/>
    </row>
    <row r="158" spans="1:10" x14ac:dyDescent="0.2">
      <c r="A158" s="100"/>
      <c r="B158" s="6" t="s">
        <v>1595</v>
      </c>
      <c r="C158" s="62" t="s">
        <v>2219</v>
      </c>
      <c r="D158" s="294" t="s">
        <v>2525</v>
      </c>
      <c r="E158" s="266">
        <f>VLOOKUP(D158,ФОТ!$B$3:$C$105,2,FALSE)</f>
        <v>131.12</v>
      </c>
      <c r="F158" s="154">
        <v>4.0599999999999996</v>
      </c>
      <c r="G158" s="262">
        <f t="shared" si="6"/>
        <v>532.35</v>
      </c>
      <c r="H158" s="220">
        <f>ROUND(G158*ФОТ!$D$3,2)</f>
        <v>1418.18</v>
      </c>
      <c r="I158" s="190">
        <f>ROUND(H158*ФОТ!$E$3,1)</f>
        <v>2056.4</v>
      </c>
      <c r="J158" s="224"/>
    </row>
    <row r="159" spans="1:10" x14ac:dyDescent="0.2">
      <c r="A159" s="100"/>
      <c r="B159" s="6" t="s">
        <v>1596</v>
      </c>
      <c r="C159" s="62" t="s">
        <v>2219</v>
      </c>
      <c r="D159" s="294" t="s">
        <v>2525</v>
      </c>
      <c r="E159" s="266">
        <f>VLOOKUP(D159,ФОТ!$B$3:$C$105,2,FALSE)</f>
        <v>131.12</v>
      </c>
      <c r="F159" s="39">
        <v>3.43</v>
      </c>
      <c r="G159" s="262">
        <f t="shared" si="6"/>
        <v>449.74</v>
      </c>
      <c r="H159" s="220">
        <f>ROUND(G159*ФОТ!$D$3,2)</f>
        <v>1198.1099999999999</v>
      </c>
      <c r="I159" s="190">
        <f>ROUND(H159*ФОТ!$E$3,1)</f>
        <v>1737.3</v>
      </c>
      <c r="J159" s="224"/>
    </row>
    <row r="160" spans="1:10" ht="17.25" customHeight="1" x14ac:dyDescent="0.2">
      <c r="A160" s="100" t="s">
        <v>1597</v>
      </c>
      <c r="B160" s="6" t="s">
        <v>1598</v>
      </c>
      <c r="C160" s="62" t="s">
        <v>580</v>
      </c>
      <c r="D160" s="294" t="s">
        <v>2525</v>
      </c>
      <c r="E160" s="266">
        <f>VLOOKUP(D160,ФОТ!$B$3:$C$105,2,FALSE)</f>
        <v>131.12</v>
      </c>
      <c r="F160" s="154">
        <v>1.5</v>
      </c>
      <c r="G160" s="262">
        <f t="shared" si="6"/>
        <v>196.68</v>
      </c>
      <c r="H160" s="220">
        <f>ROUND(G160*ФОТ!$D$3,2)</f>
        <v>523.96</v>
      </c>
      <c r="I160" s="190">
        <f>ROUND(H160*ФОТ!$E$3,1)</f>
        <v>759.7</v>
      </c>
      <c r="J160" s="224"/>
    </row>
    <row r="161" spans="1:10" x14ac:dyDescent="0.2">
      <c r="A161" s="100"/>
      <c r="B161" s="6" t="s">
        <v>1599</v>
      </c>
      <c r="C161" s="62" t="s">
        <v>2219</v>
      </c>
      <c r="D161" s="294" t="s">
        <v>2525</v>
      </c>
      <c r="E161" s="266">
        <f>VLOOKUP(D161,ФОТ!$B$3:$C$105,2,FALSE)</f>
        <v>131.12</v>
      </c>
      <c r="F161" s="154">
        <v>1.73</v>
      </c>
      <c r="G161" s="262">
        <f t="shared" si="6"/>
        <v>226.84</v>
      </c>
      <c r="H161" s="220">
        <f>ROUND(G161*ФОТ!$D$3,2)</f>
        <v>604.29999999999995</v>
      </c>
      <c r="I161" s="190">
        <f>ROUND(H161*ФОТ!$E$3,1)</f>
        <v>876.2</v>
      </c>
      <c r="J161" s="224"/>
    </row>
    <row r="162" spans="1:10" x14ac:dyDescent="0.2">
      <c r="A162" s="100"/>
      <c r="B162" s="6" t="s">
        <v>1600</v>
      </c>
      <c r="C162" s="62" t="s">
        <v>2219</v>
      </c>
      <c r="D162" s="294" t="s">
        <v>2525</v>
      </c>
      <c r="E162" s="266">
        <f>VLOOKUP(D162,ФОТ!$B$3:$C$105,2,FALSE)</f>
        <v>131.12</v>
      </c>
      <c r="F162" s="154">
        <v>2.2799999999999998</v>
      </c>
      <c r="G162" s="262">
        <f t="shared" si="6"/>
        <v>298.95</v>
      </c>
      <c r="H162" s="220">
        <f>ROUND(G162*ФОТ!$D$3,2)</f>
        <v>796.4</v>
      </c>
      <c r="I162" s="190">
        <f>ROUND(H162*ФОТ!$E$3,1)</f>
        <v>1154.8</v>
      </c>
      <c r="J162" s="224"/>
    </row>
    <row r="163" spans="1:10" ht="17.25" customHeight="1" x14ac:dyDescent="0.2">
      <c r="A163" s="100" t="s">
        <v>1601</v>
      </c>
      <c r="B163" s="6" t="s">
        <v>1602</v>
      </c>
      <c r="C163" s="62" t="s">
        <v>2219</v>
      </c>
      <c r="D163" s="294" t="s">
        <v>2525</v>
      </c>
      <c r="E163" s="266">
        <f>VLOOKUP(D163,ФОТ!$B$3:$C$105,2,FALSE)</f>
        <v>131.12</v>
      </c>
      <c r="F163" s="154">
        <v>3.76</v>
      </c>
      <c r="G163" s="262">
        <f t="shared" si="6"/>
        <v>493.01</v>
      </c>
      <c r="H163" s="220">
        <f>ROUND(G163*ФОТ!$D$3,2)</f>
        <v>1313.38</v>
      </c>
      <c r="I163" s="190">
        <f>ROUND(H163*ФОТ!$E$3,1)</f>
        <v>1904.4</v>
      </c>
      <c r="J163" s="224"/>
    </row>
    <row r="164" spans="1:10" x14ac:dyDescent="0.2">
      <c r="A164" s="100"/>
      <c r="B164" s="6" t="s">
        <v>1599</v>
      </c>
      <c r="C164" s="62" t="s">
        <v>2219</v>
      </c>
      <c r="D164" s="294" t="s">
        <v>2525</v>
      </c>
      <c r="E164" s="266">
        <f>VLOOKUP(D164,ФОТ!$B$3:$C$105,2,FALSE)</f>
        <v>131.12</v>
      </c>
      <c r="F164" s="39">
        <v>4.33</v>
      </c>
      <c r="G164" s="262">
        <f t="shared" si="6"/>
        <v>567.75</v>
      </c>
      <c r="H164" s="220">
        <f>ROUND(G164*ФОТ!$D$3,2)</f>
        <v>1512.49</v>
      </c>
      <c r="I164" s="190">
        <f>ROUND(H164*ФОТ!$E$3,1)</f>
        <v>2193.1</v>
      </c>
      <c r="J164" s="224"/>
    </row>
    <row r="165" spans="1:10" x14ac:dyDescent="0.2">
      <c r="A165" s="100"/>
      <c r="B165" s="6" t="s">
        <v>1600</v>
      </c>
      <c r="C165" s="62" t="s">
        <v>2219</v>
      </c>
      <c r="D165" s="294" t="s">
        <v>2525</v>
      </c>
      <c r="E165" s="266">
        <f>VLOOKUP(D165,ФОТ!$B$3:$C$105,2,FALSE)</f>
        <v>131.12</v>
      </c>
      <c r="F165" s="55">
        <v>5.71</v>
      </c>
      <c r="G165" s="262">
        <f t="shared" si="6"/>
        <v>748.7</v>
      </c>
      <c r="H165" s="220">
        <f>ROUND(G165*ФОТ!$D$3,2)</f>
        <v>1994.54</v>
      </c>
      <c r="I165" s="190">
        <f>ROUND(H165*ФОТ!$E$3,1)</f>
        <v>2892.1</v>
      </c>
      <c r="J165" s="224"/>
    </row>
    <row r="166" spans="1:10" x14ac:dyDescent="0.2">
      <c r="A166" s="100"/>
      <c r="B166" s="6" t="s">
        <v>1603</v>
      </c>
      <c r="C166" s="62" t="s">
        <v>2219</v>
      </c>
      <c r="D166" s="294" t="s">
        <v>2525</v>
      </c>
      <c r="E166" s="266">
        <f>VLOOKUP(D166,ФОТ!$B$3:$C$105,2,FALSE)</f>
        <v>131.12</v>
      </c>
      <c r="F166" s="55">
        <v>6</v>
      </c>
      <c r="G166" s="262">
        <f t="shared" si="6"/>
        <v>786.72</v>
      </c>
      <c r="H166" s="220">
        <f>ROUND(G166*ФОТ!$D$3,2)</f>
        <v>2095.8200000000002</v>
      </c>
      <c r="I166" s="190">
        <f>ROUND(H166*ФОТ!$E$3,1)</f>
        <v>3038.9</v>
      </c>
      <c r="J166" s="224"/>
    </row>
    <row r="167" spans="1:10" ht="15" customHeight="1" x14ac:dyDescent="0.2">
      <c r="A167" s="100" t="s">
        <v>1604</v>
      </c>
      <c r="B167" s="57" t="s">
        <v>1605</v>
      </c>
      <c r="C167" s="62"/>
      <c r="D167" s="153"/>
      <c r="E167" s="62"/>
      <c r="F167" s="154"/>
      <c r="G167" s="42"/>
      <c r="H167" s="56"/>
      <c r="I167" s="202"/>
      <c r="J167" s="224"/>
    </row>
    <row r="168" spans="1:10" ht="14.25" x14ac:dyDescent="0.2">
      <c r="A168" s="100"/>
      <c r="B168" s="6" t="s">
        <v>1606</v>
      </c>
      <c r="C168" s="62" t="s">
        <v>1607</v>
      </c>
      <c r="D168" s="294" t="s">
        <v>2528</v>
      </c>
      <c r="E168" s="266">
        <f>VLOOKUP(D168,ФОТ!$B$3:$C$105,2,FALSE)</f>
        <v>110.09</v>
      </c>
      <c r="F168" s="154">
        <v>0.82</v>
      </c>
      <c r="G168" s="262">
        <f>ROUND(E168*F168,2)</f>
        <v>90.27</v>
      </c>
      <c r="H168" s="220">
        <f>ROUND(G168*ФОТ!$D$3,2)</f>
        <v>240.48</v>
      </c>
      <c r="I168" s="190">
        <f>ROUND(H168*ФОТ!$E$3,1)</f>
        <v>348.7</v>
      </c>
      <c r="J168" s="224"/>
    </row>
    <row r="169" spans="1:10" x14ac:dyDescent="0.2">
      <c r="A169" s="100"/>
      <c r="B169" s="6"/>
      <c r="C169" s="62" t="s">
        <v>1608</v>
      </c>
      <c r="D169" s="153"/>
      <c r="E169" s="62"/>
      <c r="F169" s="154"/>
      <c r="G169" s="39"/>
      <c r="H169" s="154"/>
      <c r="I169" s="202"/>
      <c r="J169" s="224"/>
    </row>
    <row r="170" spans="1:10" x14ac:dyDescent="0.2">
      <c r="A170" s="100"/>
      <c r="B170" s="6" t="s">
        <v>1609</v>
      </c>
      <c r="C170" s="62" t="s">
        <v>2219</v>
      </c>
      <c r="D170" s="294" t="s">
        <v>2528</v>
      </c>
      <c r="E170" s="266">
        <f>VLOOKUP(D170,ФОТ!$B$3:$C$105,2,FALSE)</f>
        <v>110.09</v>
      </c>
      <c r="F170" s="154">
        <v>1.1100000000000001</v>
      </c>
      <c r="G170" s="262">
        <f t="shared" ref="G170:G181" si="7">ROUND(E170*F170,2)</f>
        <v>122.2</v>
      </c>
      <c r="H170" s="220">
        <f>ROUND(G170*ФОТ!$D$3,2)</f>
        <v>325.54000000000002</v>
      </c>
      <c r="I170" s="190">
        <f>ROUND(H170*ФОТ!$E$3,1)</f>
        <v>472</v>
      </c>
      <c r="J170" s="224"/>
    </row>
    <row r="171" spans="1:10" ht="17.25" customHeight="1" x14ac:dyDescent="0.2">
      <c r="A171" s="100" t="s">
        <v>1610</v>
      </c>
      <c r="B171" s="6" t="s">
        <v>1611</v>
      </c>
      <c r="C171" s="62" t="s">
        <v>3295</v>
      </c>
      <c r="D171" s="294" t="s">
        <v>2525</v>
      </c>
      <c r="E171" s="266">
        <f>VLOOKUP(D171,ФОТ!$B$3:$C$105,2,FALSE)</f>
        <v>131.12</v>
      </c>
      <c r="F171" s="39">
        <v>2.5099999999999998</v>
      </c>
      <c r="G171" s="262">
        <f t="shared" si="7"/>
        <v>329.11</v>
      </c>
      <c r="H171" s="220">
        <f>ROUND(G171*ФОТ!$D$3,2)</f>
        <v>876.75</v>
      </c>
      <c r="I171" s="190">
        <f>ROUND(H171*ФОТ!$E$3,1)</f>
        <v>1271.3</v>
      </c>
      <c r="J171" s="190">
        <f>ROUND(H171*ФОТ!$F$3,1)</f>
        <v>1139.8</v>
      </c>
    </row>
    <row r="172" spans="1:10" x14ac:dyDescent="0.2">
      <c r="A172" s="100"/>
      <c r="B172" s="6" t="s">
        <v>1612</v>
      </c>
      <c r="C172" s="62" t="s">
        <v>2219</v>
      </c>
      <c r="D172" s="294" t="s">
        <v>2525</v>
      </c>
      <c r="E172" s="266">
        <f>VLOOKUP(D172,ФОТ!$B$3:$C$105,2,FALSE)</f>
        <v>131.12</v>
      </c>
      <c r="F172" s="154">
        <v>3.25</v>
      </c>
      <c r="G172" s="262">
        <f t="shared" si="7"/>
        <v>426.14</v>
      </c>
      <c r="H172" s="220">
        <f>ROUND(G172*ФОТ!$D$3,2)</f>
        <v>1135.24</v>
      </c>
      <c r="I172" s="190">
        <f>ROUND(H172*ФОТ!$E$3,1)</f>
        <v>1646.1</v>
      </c>
      <c r="J172" s="190">
        <f>ROUND(H172*ФОТ!$F$3,1)</f>
        <v>1475.8</v>
      </c>
    </row>
    <row r="173" spans="1:10" ht="17.25" customHeight="1" x14ac:dyDescent="0.2">
      <c r="A173" s="100" t="s">
        <v>1613</v>
      </c>
      <c r="B173" s="6" t="s">
        <v>409</v>
      </c>
      <c r="C173" s="62" t="s">
        <v>2219</v>
      </c>
      <c r="D173" s="294" t="s">
        <v>2525</v>
      </c>
      <c r="E173" s="266">
        <f>VLOOKUP(D173,ФОТ!$B$3:$C$105,2,FALSE)</f>
        <v>131.12</v>
      </c>
      <c r="F173" s="154">
        <v>1.67</v>
      </c>
      <c r="G173" s="262">
        <f t="shared" si="7"/>
        <v>218.97</v>
      </c>
      <c r="H173" s="220">
        <f>ROUND(G173*ФОТ!$D$3,2)</f>
        <v>583.34</v>
      </c>
      <c r="I173" s="190">
        <f>ROUND(H173*ФОТ!$E$3,1)</f>
        <v>845.8</v>
      </c>
      <c r="J173" s="190">
        <f>ROUND(H173*ФОТ!$F$3,1)</f>
        <v>758.3</v>
      </c>
    </row>
    <row r="174" spans="1:10" x14ac:dyDescent="0.2">
      <c r="A174" s="100"/>
      <c r="B174" s="6" t="s">
        <v>904</v>
      </c>
      <c r="C174" s="62" t="s">
        <v>2219</v>
      </c>
      <c r="D174" s="294" t="s">
        <v>2525</v>
      </c>
      <c r="E174" s="266">
        <f>VLOOKUP(D174,ФОТ!$B$3:$C$105,2,FALSE)</f>
        <v>131.12</v>
      </c>
      <c r="F174" s="154">
        <v>3.51</v>
      </c>
      <c r="G174" s="262">
        <f t="shared" si="7"/>
        <v>460.23</v>
      </c>
      <c r="H174" s="220">
        <f>ROUND(G174*ФОТ!$D$3,2)</f>
        <v>1226.05</v>
      </c>
      <c r="I174" s="190">
        <f>ROUND(H174*ФОТ!$E$3,1)</f>
        <v>1777.8</v>
      </c>
      <c r="J174" s="190">
        <f>ROUND(H174*ФОТ!$F$3,1)</f>
        <v>1593.9</v>
      </c>
    </row>
    <row r="175" spans="1:10" ht="17.25" customHeight="1" x14ac:dyDescent="0.2">
      <c r="A175" s="100" t="s">
        <v>905</v>
      </c>
      <c r="B175" s="6" t="s">
        <v>906</v>
      </c>
      <c r="C175" s="62" t="s">
        <v>2219</v>
      </c>
      <c r="D175" s="294" t="s">
        <v>2525</v>
      </c>
      <c r="E175" s="266">
        <f>VLOOKUP(D175,ФОТ!$B$3:$C$105,2,FALSE)</f>
        <v>131.12</v>
      </c>
      <c r="F175" s="154">
        <v>2.09</v>
      </c>
      <c r="G175" s="262">
        <f t="shared" si="7"/>
        <v>274.04000000000002</v>
      </c>
      <c r="H175" s="220">
        <f>ROUND(G175*ФОТ!$D$3,2)</f>
        <v>730.04</v>
      </c>
      <c r="I175" s="190">
        <f>ROUND(H175*ФОТ!$E$3,1)</f>
        <v>1058.5999999999999</v>
      </c>
      <c r="J175" s="190">
        <f>ROUND(H175*ФОТ!$F$3,1)</f>
        <v>949.1</v>
      </c>
    </row>
    <row r="176" spans="1:10" x14ac:dyDescent="0.2">
      <c r="A176" s="100"/>
      <c r="B176" s="6" t="s">
        <v>904</v>
      </c>
      <c r="C176" s="62" t="s">
        <v>2219</v>
      </c>
      <c r="D176" s="294" t="s">
        <v>2525</v>
      </c>
      <c r="E176" s="266">
        <f>VLOOKUP(D176,ФОТ!$B$3:$C$105,2,FALSE)</f>
        <v>131.12</v>
      </c>
      <c r="F176" s="154">
        <v>5.43</v>
      </c>
      <c r="G176" s="262">
        <f t="shared" si="7"/>
        <v>711.98</v>
      </c>
      <c r="H176" s="220">
        <f>ROUND(G176*ФОТ!$D$3,2)</f>
        <v>1896.71</v>
      </c>
      <c r="I176" s="190">
        <f>ROUND(H176*ФОТ!$E$3,1)</f>
        <v>2750.2</v>
      </c>
      <c r="J176" s="190">
        <f>ROUND(H176*ФОТ!$F$3,1)</f>
        <v>2465.6999999999998</v>
      </c>
    </row>
    <row r="177" spans="1:10" ht="17.25" customHeight="1" x14ac:dyDescent="0.2">
      <c r="A177" s="100" t="s">
        <v>907</v>
      </c>
      <c r="B177" s="6" t="s">
        <v>908</v>
      </c>
      <c r="C177" s="62" t="s">
        <v>2219</v>
      </c>
      <c r="D177" s="294" t="s">
        <v>2525</v>
      </c>
      <c r="E177" s="266">
        <f>VLOOKUP(D177,ФОТ!$B$3:$C$105,2,FALSE)</f>
        <v>131.12</v>
      </c>
      <c r="F177" s="154">
        <v>0.24</v>
      </c>
      <c r="G177" s="262">
        <f t="shared" si="7"/>
        <v>31.47</v>
      </c>
      <c r="H177" s="220">
        <f>ROUND(G177*ФОТ!$D$3,2)</f>
        <v>83.84</v>
      </c>
      <c r="I177" s="190">
        <f>ROUND(H177*ФОТ!$E$3,1)</f>
        <v>121.6</v>
      </c>
      <c r="J177" s="190">
        <f>ROUND(H177*ФОТ!$F$3,1)</f>
        <v>109</v>
      </c>
    </row>
    <row r="178" spans="1:10" ht="17.25" customHeight="1" x14ac:dyDescent="0.2">
      <c r="A178" s="100" t="s">
        <v>909</v>
      </c>
      <c r="B178" s="6" t="s">
        <v>910</v>
      </c>
      <c r="C178" s="62" t="s">
        <v>580</v>
      </c>
      <c r="D178" s="294" t="s">
        <v>2525</v>
      </c>
      <c r="E178" s="266">
        <f>VLOOKUP(D178,ФОТ!$B$3:$C$105,2,FALSE)</f>
        <v>131.12</v>
      </c>
      <c r="F178" s="154">
        <v>0.48</v>
      </c>
      <c r="G178" s="262">
        <f t="shared" si="7"/>
        <v>62.94</v>
      </c>
      <c r="H178" s="220">
        <f>ROUND(G178*ФОТ!$D$3,2)</f>
        <v>167.67</v>
      </c>
      <c r="I178" s="190">
        <f>ROUND(H178*ФОТ!$E$3,1)</f>
        <v>243.1</v>
      </c>
      <c r="J178" s="190">
        <f>ROUND(H178*ФОТ!$F$3,1)</f>
        <v>218</v>
      </c>
    </row>
    <row r="179" spans="1:10" ht="17.25" customHeight="1" x14ac:dyDescent="0.2">
      <c r="A179" s="100" t="s">
        <v>911</v>
      </c>
      <c r="B179" s="6" t="s">
        <v>912</v>
      </c>
      <c r="C179" s="62" t="s">
        <v>3162</v>
      </c>
      <c r="D179" s="294" t="s">
        <v>2525</v>
      </c>
      <c r="E179" s="266">
        <f>VLOOKUP(D179,ФОТ!$B$3:$C$105,2,FALSE)</f>
        <v>131.12</v>
      </c>
      <c r="F179" s="154">
        <v>2.16</v>
      </c>
      <c r="G179" s="262">
        <f t="shared" si="7"/>
        <v>283.22000000000003</v>
      </c>
      <c r="H179" s="220">
        <f>ROUND(G179*ФОТ!$D$3,2)</f>
        <v>754.5</v>
      </c>
      <c r="I179" s="190">
        <f>ROUND(H179*ФОТ!$E$3,1)</f>
        <v>1094</v>
      </c>
      <c r="J179" s="190">
        <f>ROUND(H179*ФОТ!$F$3,1)</f>
        <v>980.9</v>
      </c>
    </row>
    <row r="180" spans="1:10" ht="17.25" customHeight="1" x14ac:dyDescent="0.2">
      <c r="A180" s="100" t="s">
        <v>913</v>
      </c>
      <c r="B180" s="6" t="s">
        <v>914</v>
      </c>
      <c r="C180" s="62" t="s">
        <v>2464</v>
      </c>
      <c r="D180" s="294" t="s">
        <v>2525</v>
      </c>
      <c r="E180" s="266">
        <f>VLOOKUP(D180,ФОТ!$B$3:$C$105,2,FALSE)</f>
        <v>131.12</v>
      </c>
      <c r="F180" s="154">
        <v>0.36</v>
      </c>
      <c r="G180" s="262">
        <f t="shared" si="7"/>
        <v>47.2</v>
      </c>
      <c r="H180" s="220">
        <f>ROUND(G180*ФОТ!$D$3,2)</f>
        <v>125.74</v>
      </c>
      <c r="I180" s="190">
        <f>ROUND(H180*ФОТ!$E$3,1)</f>
        <v>182.3</v>
      </c>
      <c r="J180" s="190">
        <f>ROUND(H180*ФОТ!$F$3,1)</f>
        <v>163.5</v>
      </c>
    </row>
    <row r="181" spans="1:10" ht="23.25" customHeight="1" x14ac:dyDescent="0.2">
      <c r="A181" s="100" t="s">
        <v>915</v>
      </c>
      <c r="B181" s="6" t="s">
        <v>916</v>
      </c>
      <c r="C181" s="62" t="s">
        <v>917</v>
      </c>
      <c r="D181" s="294" t="s">
        <v>2525</v>
      </c>
      <c r="E181" s="266">
        <f>VLOOKUP(D181,ФОТ!$B$3:$C$105,2,FALSE)</f>
        <v>131.12</v>
      </c>
      <c r="F181" s="154">
        <v>1.44</v>
      </c>
      <c r="G181" s="262">
        <f t="shared" si="7"/>
        <v>188.81</v>
      </c>
      <c r="H181" s="220">
        <f>ROUND(G181*ФОТ!$D$3,2)</f>
        <v>502.99</v>
      </c>
      <c r="I181" s="190">
        <f>ROUND(H181*ФОТ!$E$3,1)</f>
        <v>729.3</v>
      </c>
      <c r="J181" s="190">
        <f>ROUND(H181*ФОТ!$F$3,1)</f>
        <v>653.9</v>
      </c>
    </row>
    <row r="182" spans="1:10" x14ac:dyDescent="0.2">
      <c r="A182" s="100"/>
      <c r="B182" s="6" t="s">
        <v>918</v>
      </c>
      <c r="C182" s="62"/>
      <c r="D182" s="294"/>
      <c r="E182" s="62"/>
      <c r="F182" s="154"/>
      <c r="G182" s="39"/>
      <c r="H182" s="154"/>
      <c r="I182" s="202"/>
      <c r="J182" s="224"/>
    </row>
    <row r="183" spans="1:10" ht="17.25" customHeight="1" x14ac:dyDescent="0.2">
      <c r="A183" s="100" t="s">
        <v>919</v>
      </c>
      <c r="B183" s="6" t="s">
        <v>920</v>
      </c>
      <c r="C183" s="62" t="s">
        <v>921</v>
      </c>
      <c r="D183" s="294" t="s">
        <v>2525</v>
      </c>
      <c r="E183" s="266">
        <f>VLOOKUP(D183,ФОТ!$B$3:$C$105,2,FALSE)</f>
        <v>131.12</v>
      </c>
      <c r="F183" s="154">
        <v>1.44</v>
      </c>
      <c r="G183" s="262">
        <f>ROUND(E183*F183,2)</f>
        <v>188.81</v>
      </c>
      <c r="H183" s="220">
        <f>ROUND(G183*ФОТ!$D$3,2)</f>
        <v>502.99</v>
      </c>
      <c r="I183" s="190">
        <f>ROUND(H183*ФОТ!$E$3,1)</f>
        <v>729.3</v>
      </c>
      <c r="J183" s="190">
        <f>ROUND(H183*ФОТ!$F$3,1)</f>
        <v>653.9</v>
      </c>
    </row>
    <row r="184" spans="1:10" ht="17.25" customHeight="1" x14ac:dyDescent="0.2">
      <c r="A184" s="100" t="s">
        <v>922</v>
      </c>
      <c r="B184" s="6" t="s">
        <v>923</v>
      </c>
      <c r="C184" s="62" t="s">
        <v>586</v>
      </c>
      <c r="D184" s="294" t="s">
        <v>2525</v>
      </c>
      <c r="E184" s="266">
        <f>VLOOKUP(D184,ФОТ!$B$3:$C$105,2,FALSE)</f>
        <v>131.12</v>
      </c>
      <c r="F184" s="154">
        <v>2.82</v>
      </c>
      <c r="G184" s="262">
        <f>ROUND(E184*F184,2)</f>
        <v>369.76</v>
      </c>
      <c r="H184" s="220">
        <f>ROUND(G184*ФОТ!$D$3,2)</f>
        <v>985.04</v>
      </c>
      <c r="I184" s="190">
        <f>ROUND(H184*ФОТ!$E$3,1)</f>
        <v>1428.3</v>
      </c>
      <c r="J184" s="190">
        <f>ROUND(H184*ФОТ!$F$3,1)</f>
        <v>1280.5999999999999</v>
      </c>
    </row>
    <row r="185" spans="1:10" x14ac:dyDescent="0.2">
      <c r="A185" s="100"/>
      <c r="B185" s="6" t="s">
        <v>924</v>
      </c>
      <c r="C185" s="62"/>
      <c r="D185" s="294"/>
      <c r="E185" s="62"/>
      <c r="F185" s="154"/>
      <c r="G185" s="39"/>
      <c r="H185" s="154"/>
      <c r="I185" s="202"/>
      <c r="J185" s="224"/>
    </row>
    <row r="186" spans="1:10" ht="17.25" customHeight="1" x14ac:dyDescent="0.2">
      <c r="A186" s="100" t="s">
        <v>925</v>
      </c>
      <c r="B186" s="6" t="s">
        <v>926</v>
      </c>
      <c r="C186" s="62" t="s">
        <v>2219</v>
      </c>
      <c r="D186" s="294" t="s">
        <v>2525</v>
      </c>
      <c r="E186" s="266">
        <f>VLOOKUP(D186,ФОТ!$B$3:$C$105,2,FALSE)</f>
        <v>131.12</v>
      </c>
      <c r="F186" s="154">
        <v>4.43</v>
      </c>
      <c r="G186" s="262">
        <f>ROUND(E186*F186,2)</f>
        <v>580.86</v>
      </c>
      <c r="H186" s="220">
        <f>ROUND(G186*ФОТ!$D$3,2)</f>
        <v>1547.41</v>
      </c>
      <c r="I186" s="190">
        <f>ROUND(H186*ФОТ!$E$3,1)</f>
        <v>2243.6999999999998</v>
      </c>
      <c r="J186" s="190">
        <f>ROUND(H186*ФОТ!$F$3,1)</f>
        <v>2011.6</v>
      </c>
    </row>
    <row r="187" spans="1:10" x14ac:dyDescent="0.2">
      <c r="A187" s="100"/>
      <c r="B187" s="6" t="s">
        <v>924</v>
      </c>
      <c r="C187" s="62"/>
      <c r="D187" s="294"/>
      <c r="E187" s="62"/>
      <c r="F187" s="154"/>
      <c r="G187" s="39"/>
      <c r="H187" s="154"/>
      <c r="I187" s="202"/>
      <c r="J187" s="224"/>
    </row>
    <row r="188" spans="1:10" ht="17.25" customHeight="1" x14ac:dyDescent="0.2">
      <c r="A188" s="100" t="s">
        <v>927</v>
      </c>
      <c r="B188" s="57" t="s">
        <v>928</v>
      </c>
      <c r="C188" s="62" t="s">
        <v>2219</v>
      </c>
      <c r="D188" s="294" t="s">
        <v>2525</v>
      </c>
      <c r="E188" s="266">
        <f>VLOOKUP(D188,ФОТ!$B$3:$C$105,2,FALSE)</f>
        <v>131.12</v>
      </c>
      <c r="F188" s="55">
        <v>1.5</v>
      </c>
      <c r="G188" s="262">
        <f>ROUND(E188*F188,2)</f>
        <v>196.68</v>
      </c>
      <c r="H188" s="220">
        <f>ROUND(G188*ФОТ!$D$3,2)</f>
        <v>523.96</v>
      </c>
      <c r="I188" s="190">
        <f>ROUND(H188*ФОТ!$E$3,1)</f>
        <v>759.7</v>
      </c>
      <c r="J188" s="190">
        <f>ROUND(H188*ФОТ!$F$3,1)</f>
        <v>681.1</v>
      </c>
    </row>
    <row r="189" spans="1:10" ht="17.25" customHeight="1" x14ac:dyDescent="0.2">
      <c r="A189" s="100" t="s">
        <v>929</v>
      </c>
      <c r="B189" s="6" t="s">
        <v>930</v>
      </c>
      <c r="C189" s="62" t="s">
        <v>2219</v>
      </c>
      <c r="D189" s="294" t="s">
        <v>2525</v>
      </c>
      <c r="E189" s="266">
        <f>VLOOKUP(D189,ФОТ!$B$3:$C$105,2,FALSE)</f>
        <v>131.12</v>
      </c>
      <c r="F189" s="154">
        <v>2.2000000000000002</v>
      </c>
      <c r="G189" s="262">
        <f>ROUND(E189*F189,2)</f>
        <v>288.45999999999998</v>
      </c>
      <c r="H189" s="220">
        <f>ROUND(G189*ФОТ!$D$3,2)</f>
        <v>768.46</v>
      </c>
      <c r="I189" s="190">
        <f>ROUND(H189*ФОТ!$E$3,1)</f>
        <v>1114.3</v>
      </c>
      <c r="J189" s="190">
        <f>ROUND(H189*ФОТ!$F$3,1)</f>
        <v>999</v>
      </c>
    </row>
    <row r="190" spans="1:10" ht="17.25" customHeight="1" x14ac:dyDescent="0.2">
      <c r="A190" s="100" t="s">
        <v>931</v>
      </c>
      <c r="B190" s="6" t="s">
        <v>932</v>
      </c>
      <c r="C190" s="62" t="s">
        <v>3295</v>
      </c>
      <c r="D190" s="294" t="s">
        <v>2525</v>
      </c>
      <c r="E190" s="266">
        <f>VLOOKUP(D190,ФОТ!$B$3:$C$105,2,FALSE)</f>
        <v>131.12</v>
      </c>
      <c r="F190" s="154">
        <v>2.88</v>
      </c>
      <c r="G190" s="262">
        <f>ROUND(E190*F190,2)</f>
        <v>377.63</v>
      </c>
      <c r="H190" s="220">
        <f>ROUND(G190*ФОТ!$D$3,2)</f>
        <v>1006.01</v>
      </c>
      <c r="I190" s="190">
        <f>ROUND(H190*ФОТ!$E$3,1)</f>
        <v>1458.7</v>
      </c>
      <c r="J190" s="190">
        <f>ROUND(H190*ФОТ!$F$3,1)</f>
        <v>1307.8</v>
      </c>
    </row>
    <row r="191" spans="1:10" x14ac:dyDescent="0.2">
      <c r="A191" s="100"/>
      <c r="B191" s="6" t="s">
        <v>933</v>
      </c>
      <c r="C191" s="62"/>
      <c r="D191" s="294"/>
      <c r="E191" s="62"/>
      <c r="F191" s="154"/>
      <c r="G191" s="39"/>
      <c r="H191" s="39"/>
      <c r="I191" s="202"/>
      <c r="J191" s="192"/>
    </row>
    <row r="192" spans="1:10" ht="17.25" customHeight="1" x14ac:dyDescent="0.2">
      <c r="A192" s="100" t="s">
        <v>934</v>
      </c>
      <c r="B192" s="6" t="s">
        <v>935</v>
      </c>
      <c r="C192" s="62" t="s">
        <v>2219</v>
      </c>
      <c r="D192" s="294" t="s">
        <v>2525</v>
      </c>
      <c r="E192" s="266">
        <f>VLOOKUP(D192,ФОТ!$B$3:$C$105,2,FALSE)</f>
        <v>131.12</v>
      </c>
      <c r="F192" s="154">
        <v>4</v>
      </c>
      <c r="G192" s="262">
        <f>ROUND(E192*F192,2)</f>
        <v>524.48</v>
      </c>
      <c r="H192" s="220">
        <f>ROUND(G192*ФОТ!$D$3,2)</f>
        <v>1397.21</v>
      </c>
      <c r="I192" s="190">
        <f>ROUND(H192*ФОТ!$E$3,1)</f>
        <v>2026</v>
      </c>
      <c r="J192" s="190">
        <f>ROUND(H192*ФОТ!$F$3,1)</f>
        <v>1816.4</v>
      </c>
    </row>
    <row r="193" spans="1:10" x14ac:dyDescent="0.2">
      <c r="A193" s="100"/>
      <c r="B193" s="6" t="s">
        <v>936</v>
      </c>
      <c r="C193" s="62"/>
      <c r="D193" s="294"/>
      <c r="E193" s="62"/>
      <c r="F193" s="154"/>
      <c r="G193" s="39"/>
      <c r="H193" s="39"/>
      <c r="I193" s="202"/>
      <c r="J193" s="192"/>
    </row>
    <row r="194" spans="1:10" ht="17.25" customHeight="1" x14ac:dyDescent="0.2">
      <c r="A194" s="100" t="s">
        <v>937</v>
      </c>
      <c r="B194" s="6" t="s">
        <v>938</v>
      </c>
      <c r="C194" s="62" t="s">
        <v>2183</v>
      </c>
      <c r="D194" s="294" t="s">
        <v>2525</v>
      </c>
      <c r="E194" s="266">
        <f>VLOOKUP(D194,ФОТ!$B$3:$C$105,2,FALSE)</f>
        <v>131.12</v>
      </c>
      <c r="F194" s="154">
        <v>0.45</v>
      </c>
      <c r="G194" s="262">
        <f>ROUND(E194*F194,2)</f>
        <v>59</v>
      </c>
      <c r="H194" s="220">
        <f>ROUND(G194*ФОТ!$D$3,2)</f>
        <v>157.18</v>
      </c>
      <c r="I194" s="190">
        <f>ROUND(H194*ФОТ!$E$3,1)</f>
        <v>227.9</v>
      </c>
      <c r="J194" s="390"/>
    </row>
    <row r="195" spans="1:10" x14ac:dyDescent="0.2">
      <c r="A195" s="100"/>
      <c r="B195" s="6" t="s">
        <v>939</v>
      </c>
      <c r="C195" s="62"/>
      <c r="D195" s="294" t="s">
        <v>2526</v>
      </c>
      <c r="E195" s="266">
        <f>VLOOKUP(D195,ФОТ!$B$3:$C$105,2,FALSE)</f>
        <v>144.41</v>
      </c>
      <c r="F195" s="154">
        <v>0.45</v>
      </c>
      <c r="G195" s="262">
        <f>ROUND(E195*F195,2)</f>
        <v>64.98</v>
      </c>
      <c r="H195" s="220">
        <f>ROUND(G195*ФОТ!$D$3,2)</f>
        <v>173.11</v>
      </c>
      <c r="I195" s="190">
        <f>ROUND(H195*ФОТ!$E$3,1)</f>
        <v>251</v>
      </c>
      <c r="J195" s="406"/>
    </row>
    <row r="196" spans="1:10" ht="15" x14ac:dyDescent="0.25">
      <c r="A196" s="100"/>
      <c r="B196" s="6"/>
      <c r="C196" s="62"/>
      <c r="D196" s="53"/>
      <c r="E196" s="266"/>
      <c r="F196" s="154"/>
      <c r="G196" s="262"/>
      <c r="H196" s="220"/>
      <c r="I196" s="242">
        <f>I194+I195</f>
        <v>478.9</v>
      </c>
      <c r="J196" s="406"/>
    </row>
    <row r="197" spans="1:10" x14ac:dyDescent="0.2">
      <c r="A197" s="100"/>
      <c r="B197" s="6" t="s">
        <v>940</v>
      </c>
      <c r="C197" s="62"/>
      <c r="D197" s="153"/>
      <c r="E197" s="62"/>
      <c r="F197" s="154"/>
      <c r="G197" s="278"/>
      <c r="H197" s="278"/>
      <c r="I197" s="390"/>
      <c r="J197" s="204"/>
    </row>
    <row r="198" spans="1:10" x14ac:dyDescent="0.2">
      <c r="A198" s="100"/>
      <c r="B198" s="6" t="s">
        <v>941</v>
      </c>
      <c r="C198" s="62"/>
      <c r="D198" s="153"/>
      <c r="E198" s="62"/>
      <c r="F198" s="39"/>
      <c r="G198" s="278"/>
      <c r="H198" s="278"/>
      <c r="I198" s="390"/>
      <c r="J198" s="204"/>
    </row>
    <row r="199" spans="1:10" ht="17.25" customHeight="1" x14ac:dyDescent="0.2">
      <c r="A199" s="100" t="s">
        <v>942</v>
      </c>
      <c r="B199" s="6" t="s">
        <v>943</v>
      </c>
      <c r="C199" s="62" t="s">
        <v>2219</v>
      </c>
      <c r="D199" s="294" t="s">
        <v>2525</v>
      </c>
      <c r="E199" s="266">
        <f>VLOOKUP(D199,ФОТ!$B$3:$C$105,2,FALSE)</f>
        <v>131.12</v>
      </c>
      <c r="F199" s="154">
        <v>0.72</v>
      </c>
      <c r="G199" s="262">
        <f>ROUND(E199*F199,2)</f>
        <v>94.41</v>
      </c>
      <c r="H199" s="220">
        <f>ROUND(G199*ФОТ!$D$3,2)</f>
        <v>251.51</v>
      </c>
      <c r="I199" s="190">
        <f>ROUND(H199*ФОТ!$E$3,1)</f>
        <v>364.7</v>
      </c>
      <c r="J199" s="390"/>
    </row>
    <row r="200" spans="1:10" x14ac:dyDescent="0.2">
      <c r="A200" s="100"/>
      <c r="B200" s="6" t="s">
        <v>944</v>
      </c>
      <c r="C200" s="62"/>
      <c r="D200" s="294" t="s">
        <v>2526</v>
      </c>
      <c r="E200" s="266">
        <f>VLOOKUP(D200,ФОТ!$B$3:$C$105,2,FALSE)</f>
        <v>144.41</v>
      </c>
      <c r="F200" s="154">
        <v>0.72</v>
      </c>
      <c r="G200" s="262">
        <f>ROUND(E200*F200,2)</f>
        <v>103.98</v>
      </c>
      <c r="H200" s="220">
        <f>ROUND(G200*ФОТ!$D$3,2)</f>
        <v>277</v>
      </c>
      <c r="I200" s="190">
        <f>ROUND(H200*ФОТ!$E$3,1)</f>
        <v>401.7</v>
      </c>
      <c r="J200" s="406"/>
    </row>
    <row r="201" spans="1:10" ht="15" x14ac:dyDescent="0.25">
      <c r="A201" s="100"/>
      <c r="B201" s="6"/>
      <c r="C201" s="62"/>
      <c r="D201" s="53"/>
      <c r="E201" s="266"/>
      <c r="F201" s="154"/>
      <c r="G201" s="262"/>
      <c r="H201" s="220"/>
      <c r="I201" s="242">
        <f>I199+I200</f>
        <v>766.4</v>
      </c>
      <c r="J201" s="406"/>
    </row>
    <row r="202" spans="1:10" x14ac:dyDescent="0.2">
      <c r="A202" s="100"/>
      <c r="B202" s="6" t="s">
        <v>945</v>
      </c>
      <c r="C202" s="62"/>
      <c r="D202" s="153"/>
      <c r="E202" s="62"/>
      <c r="F202" s="154"/>
      <c r="G202" s="39"/>
      <c r="H202" s="39"/>
      <c r="I202" s="390"/>
      <c r="J202" s="204"/>
    </row>
    <row r="203" spans="1:10" x14ac:dyDescent="0.2">
      <c r="A203" s="100"/>
      <c r="B203" s="6" t="s">
        <v>941</v>
      </c>
      <c r="C203" s="62"/>
      <c r="D203" s="153"/>
      <c r="E203" s="62"/>
      <c r="F203" s="154"/>
      <c r="G203" s="278"/>
      <c r="H203" s="278"/>
      <c r="I203" s="390"/>
      <c r="J203" s="204"/>
    </row>
    <row r="204" spans="1:10" ht="17.25" customHeight="1" x14ac:dyDescent="0.2">
      <c r="A204" s="100" t="s">
        <v>946</v>
      </c>
      <c r="B204" s="6" t="s">
        <v>3404</v>
      </c>
      <c r="C204" s="62" t="s">
        <v>2219</v>
      </c>
      <c r="D204" s="294" t="s">
        <v>2524</v>
      </c>
      <c r="E204" s="266">
        <f>VLOOKUP(D204,ФОТ!$B$3:$C$105,2,FALSE)</f>
        <v>113.69</v>
      </c>
      <c r="F204" s="55">
        <v>1.3</v>
      </c>
      <c r="G204" s="262">
        <f t="shared" ref="G204:G212" si="8">ROUND(E204*F204,2)</f>
        <v>147.80000000000001</v>
      </c>
      <c r="H204" s="220">
        <f>ROUND(G204*ФОТ!$D$3,2)</f>
        <v>393.74</v>
      </c>
      <c r="I204" s="190">
        <f>ROUND(H204*ФОТ!$E$3,1)</f>
        <v>570.9</v>
      </c>
      <c r="J204" s="204"/>
    </row>
    <row r="205" spans="1:10" x14ac:dyDescent="0.2">
      <c r="A205" s="100"/>
      <c r="B205" s="6"/>
      <c r="C205" s="62"/>
      <c r="D205" s="294" t="s">
        <v>2525</v>
      </c>
      <c r="E205" s="266">
        <f>VLOOKUP(D205,ФОТ!$B$3:$C$105,2,FALSE)</f>
        <v>131.12</v>
      </c>
      <c r="F205" s="55">
        <v>1.3</v>
      </c>
      <c r="G205" s="262">
        <f t="shared" si="8"/>
        <v>170.46</v>
      </c>
      <c r="H205" s="220">
        <f>ROUND(G205*ФОТ!$D$3,2)</f>
        <v>454.11</v>
      </c>
      <c r="I205" s="190">
        <f>ROUND(H205*ФОТ!$E$3,1)</f>
        <v>658.5</v>
      </c>
      <c r="J205" s="204"/>
    </row>
    <row r="206" spans="1:10" x14ac:dyDescent="0.2">
      <c r="A206" s="100"/>
      <c r="B206" s="6"/>
      <c r="C206" s="62"/>
      <c r="D206" s="294" t="s">
        <v>2526</v>
      </c>
      <c r="E206" s="266">
        <f>VLOOKUP(D206,ФОТ!$B$3:$C$105,2,FALSE)</f>
        <v>144.41</v>
      </c>
      <c r="F206" s="55">
        <v>1.3</v>
      </c>
      <c r="G206" s="262">
        <f t="shared" si="8"/>
        <v>187.73</v>
      </c>
      <c r="H206" s="220">
        <f>ROUND(G206*ФОТ!$D$3,2)</f>
        <v>500.11</v>
      </c>
      <c r="I206" s="190">
        <f>ROUND(H206*ФОТ!$E$3,1)</f>
        <v>725.2</v>
      </c>
      <c r="J206" s="204"/>
    </row>
    <row r="207" spans="1:10" ht="15" x14ac:dyDescent="0.25">
      <c r="A207" s="100"/>
      <c r="B207" s="6"/>
      <c r="C207" s="62"/>
      <c r="D207" s="294"/>
      <c r="E207" s="266"/>
      <c r="F207" s="55"/>
      <c r="G207" s="262"/>
      <c r="H207" s="220"/>
      <c r="I207" s="242">
        <f>I204+I205+I206</f>
        <v>1954.6</v>
      </c>
      <c r="J207" s="204"/>
    </row>
    <row r="208" spans="1:10" ht="17.25" customHeight="1" x14ac:dyDescent="0.2">
      <c r="A208" s="100" t="s">
        <v>3405</v>
      </c>
      <c r="B208" s="6" t="s">
        <v>3406</v>
      </c>
      <c r="C208" s="62" t="s">
        <v>2219</v>
      </c>
      <c r="D208" s="294" t="s">
        <v>2524</v>
      </c>
      <c r="E208" s="266">
        <f>VLOOKUP(D208,ФОТ!$B$3:$C$105,2,FALSE)</f>
        <v>113.69</v>
      </c>
      <c r="F208" s="55">
        <v>1.9</v>
      </c>
      <c r="G208" s="262">
        <f t="shared" si="8"/>
        <v>216.01</v>
      </c>
      <c r="H208" s="220">
        <f>ROUND(G208*ФОТ!$D$3,2)</f>
        <v>575.45000000000005</v>
      </c>
      <c r="I208" s="190">
        <f>ROUND(H208*ФОТ!$E$3,1)</f>
        <v>834.4</v>
      </c>
      <c r="J208" s="204"/>
    </row>
    <row r="209" spans="1:10" x14ac:dyDescent="0.2">
      <c r="A209" s="100"/>
      <c r="B209" s="6"/>
      <c r="C209" s="62"/>
      <c r="D209" s="294" t="s">
        <v>2525</v>
      </c>
      <c r="E209" s="266">
        <f>VLOOKUP(D209,ФОТ!$B$3:$C$105,2,FALSE)</f>
        <v>131.12</v>
      </c>
      <c r="F209" s="55">
        <v>1.9</v>
      </c>
      <c r="G209" s="262">
        <f t="shared" si="8"/>
        <v>249.13</v>
      </c>
      <c r="H209" s="220">
        <f>ROUND(G209*ФОТ!$D$3,2)</f>
        <v>663.68</v>
      </c>
      <c r="I209" s="190">
        <f>ROUND(H209*ФОТ!$E$3,1)</f>
        <v>962.3</v>
      </c>
      <c r="J209" s="204"/>
    </row>
    <row r="210" spans="1:10" x14ac:dyDescent="0.2">
      <c r="A210" s="100"/>
      <c r="B210" s="6"/>
      <c r="C210" s="62"/>
      <c r="D210" s="294" t="s">
        <v>2526</v>
      </c>
      <c r="E210" s="266">
        <f>VLOOKUP(D210,ФОТ!$B$3:$C$105,2,FALSE)</f>
        <v>144.41</v>
      </c>
      <c r="F210" s="55">
        <v>1.9</v>
      </c>
      <c r="G210" s="262">
        <f t="shared" si="8"/>
        <v>274.38</v>
      </c>
      <c r="H210" s="220">
        <f>ROUND(G210*ФОТ!$D$3,2)</f>
        <v>730.95</v>
      </c>
      <c r="I210" s="190">
        <f>ROUND(H210*ФОТ!$E$3,1)</f>
        <v>1059.9000000000001</v>
      </c>
      <c r="J210" s="204"/>
    </row>
    <row r="211" spans="1:10" ht="15" x14ac:dyDescent="0.25">
      <c r="A211" s="100"/>
      <c r="B211" s="6"/>
      <c r="C211" s="62"/>
      <c r="D211" s="294"/>
      <c r="E211" s="266"/>
      <c r="F211" s="55"/>
      <c r="G211" s="262"/>
      <c r="H211" s="220"/>
      <c r="I211" s="242">
        <f>I208+I209+I210</f>
        <v>2856.6</v>
      </c>
      <c r="J211" s="204"/>
    </row>
    <row r="212" spans="1:10" ht="17.25" customHeight="1" x14ac:dyDescent="0.2">
      <c r="A212" s="100" t="s">
        <v>3407</v>
      </c>
      <c r="B212" s="6" t="s">
        <v>3408</v>
      </c>
      <c r="C212" s="62" t="s">
        <v>2219</v>
      </c>
      <c r="D212" s="294" t="s">
        <v>2525</v>
      </c>
      <c r="E212" s="266">
        <f>VLOOKUP(D212,ФОТ!$B$3:$C$105,2,FALSE)</f>
        <v>131.12</v>
      </c>
      <c r="F212" s="55">
        <v>2.2999999999999998</v>
      </c>
      <c r="G212" s="262">
        <f t="shared" si="8"/>
        <v>301.58</v>
      </c>
      <c r="H212" s="220">
        <f>ROUND(G212*ФОТ!$D$3,2)</f>
        <v>803.41</v>
      </c>
      <c r="I212" s="190">
        <f>ROUND(H212*ФОТ!$E$3,1)</f>
        <v>1164.9000000000001</v>
      </c>
      <c r="J212" s="190">
        <f>ROUND(H212*ФОТ!$F$3,1)</f>
        <v>1044.4000000000001</v>
      </c>
    </row>
    <row r="213" spans="1:10" x14ac:dyDescent="0.2">
      <c r="A213" s="100"/>
      <c r="B213" s="6" t="s">
        <v>3409</v>
      </c>
      <c r="C213" s="62"/>
      <c r="D213" s="153"/>
      <c r="E213" s="62"/>
      <c r="F213" s="154"/>
      <c r="G213" s="278"/>
      <c r="H213" s="278"/>
      <c r="I213" s="390"/>
      <c r="J213" s="204"/>
    </row>
    <row r="214" spans="1:10" x14ac:dyDescent="0.2">
      <c r="A214" s="100"/>
      <c r="B214" s="6" t="s">
        <v>3410</v>
      </c>
      <c r="C214" s="62"/>
      <c r="D214" s="153"/>
      <c r="E214" s="62"/>
      <c r="F214" s="154"/>
      <c r="G214" s="278"/>
      <c r="H214" s="60"/>
      <c r="I214" s="390"/>
      <c r="J214" s="204"/>
    </row>
    <row r="215" spans="1:10" ht="17.25" customHeight="1" x14ac:dyDescent="0.2">
      <c r="A215" s="100" t="s">
        <v>3411</v>
      </c>
      <c r="B215" s="6" t="s">
        <v>3412</v>
      </c>
      <c r="C215" s="62" t="s">
        <v>2219</v>
      </c>
      <c r="D215" s="294" t="s">
        <v>2525</v>
      </c>
      <c r="E215" s="266">
        <f>VLOOKUP(D215,ФОТ!$B$3:$C$105,2,FALSE)</f>
        <v>131.12</v>
      </c>
      <c r="F215" s="154">
        <v>1.57</v>
      </c>
      <c r="G215" s="262">
        <f>ROUND(E215*F215,2)</f>
        <v>205.86</v>
      </c>
      <c r="H215" s="220">
        <f>ROUND(G215*ФОТ!$D$3,2)</f>
        <v>548.41</v>
      </c>
      <c r="I215" s="190">
        <f>ROUND(H215*ФОТ!$E$3,1)</f>
        <v>795.2</v>
      </c>
      <c r="J215" s="190">
        <f>ROUND(H215*ФОТ!$F$3,1)</f>
        <v>712.9</v>
      </c>
    </row>
    <row r="216" spans="1:10" x14ac:dyDescent="0.2">
      <c r="A216" s="100"/>
      <c r="B216" s="6"/>
      <c r="C216" s="62"/>
      <c r="D216" s="294" t="s">
        <v>2526</v>
      </c>
      <c r="E216" s="266">
        <f>VLOOKUP(D216,ФОТ!$B$3:$C$105,2,FALSE)</f>
        <v>144.41</v>
      </c>
      <c r="F216" s="154">
        <v>1.57</v>
      </c>
      <c r="G216" s="262">
        <f>ROUND(E216*F216,2)</f>
        <v>226.72</v>
      </c>
      <c r="H216" s="220">
        <f>ROUND(G216*ФОТ!$D$3,2)</f>
        <v>603.98</v>
      </c>
      <c r="I216" s="190">
        <f>ROUND(H216*ФОТ!$E$3,1)</f>
        <v>875.8</v>
      </c>
      <c r="J216" s="190">
        <f>ROUND(H216*ФОТ!$F$3,1)</f>
        <v>785.2</v>
      </c>
    </row>
    <row r="217" spans="1:10" ht="15" x14ac:dyDescent="0.25">
      <c r="A217" s="100"/>
      <c r="B217" s="6"/>
      <c r="C217" s="62"/>
      <c r="D217" s="294"/>
      <c r="E217" s="266"/>
      <c r="F217" s="154"/>
      <c r="G217" s="262"/>
      <c r="H217" s="220"/>
      <c r="I217" s="242">
        <f>I215+I216</f>
        <v>1671</v>
      </c>
      <c r="J217" s="242">
        <f>J215+J216</f>
        <v>1498.1</v>
      </c>
    </row>
    <row r="218" spans="1:10" ht="18.75" customHeight="1" x14ac:dyDescent="0.2">
      <c r="A218" s="100" t="s">
        <v>3413</v>
      </c>
      <c r="B218" s="57" t="s">
        <v>3414</v>
      </c>
      <c r="C218" s="62" t="s">
        <v>3415</v>
      </c>
      <c r="D218" s="294" t="s">
        <v>2525</v>
      </c>
      <c r="E218" s="266">
        <f>VLOOKUP(D218,ФОТ!$B$3:$C$105,2,FALSE)</f>
        <v>131.12</v>
      </c>
      <c r="F218" s="55">
        <v>0.6</v>
      </c>
      <c r="G218" s="262">
        <f>ROUND(E218*F218,2)</f>
        <v>78.67</v>
      </c>
      <c r="H218" s="220">
        <f>ROUND(G218*ФОТ!$D$3,2)</f>
        <v>209.58</v>
      </c>
      <c r="I218" s="190">
        <f>ROUND(H218*ФОТ!$E$3,1)</f>
        <v>303.89999999999998</v>
      </c>
      <c r="J218" s="192"/>
    </row>
    <row r="219" spans="1:10" ht="9.75" customHeight="1" x14ac:dyDescent="0.2">
      <c r="A219" s="146"/>
      <c r="B219" s="70"/>
      <c r="C219" s="49"/>
      <c r="D219" s="48"/>
      <c r="E219" s="49"/>
      <c r="F219" s="50"/>
      <c r="G219" s="215"/>
      <c r="H219" s="215"/>
      <c r="I219" s="209"/>
      <c r="J219" s="227"/>
    </row>
    <row r="220" spans="1:10" x14ac:dyDescent="0.2">
      <c r="A220" s="285"/>
      <c r="B220" s="57"/>
      <c r="C220" s="5"/>
      <c r="D220" s="53"/>
      <c r="E220" s="54"/>
      <c r="F220" s="55"/>
      <c r="G220" s="56"/>
      <c r="H220" s="56"/>
      <c r="I220" s="55"/>
      <c r="J220" s="54"/>
    </row>
    <row r="221" spans="1:10" x14ac:dyDescent="0.2">
      <c r="A221" s="286" t="s">
        <v>3416</v>
      </c>
      <c r="B221" s="60"/>
      <c r="C221" s="60"/>
      <c r="D221" s="286"/>
      <c r="E221" s="60"/>
      <c r="F221" s="138"/>
      <c r="G221" s="138"/>
      <c r="H221" s="138"/>
      <c r="I221" s="5"/>
      <c r="J221" s="138"/>
    </row>
    <row r="222" spans="1:10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x14ac:dyDescent="0.2">
      <c r="A223" s="289" t="s">
        <v>3835</v>
      </c>
      <c r="B223" s="290"/>
      <c r="C223" s="186" t="s">
        <v>3836</v>
      </c>
      <c r="D223" s="291" t="s">
        <v>3837</v>
      </c>
      <c r="E223" s="245" t="s">
        <v>484</v>
      </c>
      <c r="F223" s="158" t="s">
        <v>485</v>
      </c>
      <c r="G223" s="245" t="s">
        <v>486</v>
      </c>
      <c r="H223" s="252" t="s">
        <v>487</v>
      </c>
      <c r="I223" s="237" t="s">
        <v>488</v>
      </c>
      <c r="J223" s="238"/>
    </row>
    <row r="224" spans="1:10" x14ac:dyDescent="0.2">
      <c r="A224" s="292" t="s">
        <v>489</v>
      </c>
      <c r="B224" s="160"/>
      <c r="C224" s="293" t="s">
        <v>490</v>
      </c>
      <c r="D224" s="294" t="s">
        <v>491</v>
      </c>
      <c r="E224" s="154" t="s">
        <v>492</v>
      </c>
      <c r="F224" s="62" t="s">
        <v>493</v>
      </c>
      <c r="G224" s="154" t="s">
        <v>494</v>
      </c>
      <c r="H224" s="39" t="s">
        <v>495</v>
      </c>
      <c r="I224" s="239" t="s">
        <v>496</v>
      </c>
      <c r="J224" s="240" t="s">
        <v>497</v>
      </c>
    </row>
    <row r="225" spans="1:10" x14ac:dyDescent="0.2">
      <c r="A225" s="292"/>
      <c r="B225" s="160"/>
      <c r="C225" s="293"/>
      <c r="D225" s="294" t="s">
        <v>498</v>
      </c>
      <c r="E225" s="154" t="s">
        <v>499</v>
      </c>
      <c r="F225" s="62" t="s">
        <v>500</v>
      </c>
      <c r="G225" s="154" t="s">
        <v>501</v>
      </c>
      <c r="H225" s="39" t="s">
        <v>499</v>
      </c>
      <c r="I225" s="202" t="s">
        <v>1633</v>
      </c>
      <c r="J225" s="208" t="s">
        <v>1634</v>
      </c>
    </row>
    <row r="226" spans="1:10" x14ac:dyDescent="0.2">
      <c r="A226" s="295"/>
      <c r="B226" s="296"/>
      <c r="C226" s="71"/>
      <c r="D226" s="297"/>
      <c r="E226" s="247"/>
      <c r="F226" s="49" t="s">
        <v>1635</v>
      </c>
      <c r="G226" s="50" t="s">
        <v>499</v>
      </c>
      <c r="H226" s="298"/>
      <c r="I226" s="241" t="s">
        <v>1637</v>
      </c>
      <c r="J226" s="241" t="s">
        <v>1637</v>
      </c>
    </row>
    <row r="227" spans="1:10" ht="20.25" customHeight="1" x14ac:dyDescent="0.2">
      <c r="A227" s="400" t="s">
        <v>2040</v>
      </c>
      <c r="B227" s="160"/>
      <c r="C227" s="40"/>
      <c r="D227" s="294"/>
      <c r="E227" s="401"/>
      <c r="F227" s="293"/>
      <c r="G227" s="43"/>
      <c r="H227" s="216"/>
      <c r="I227" s="202"/>
      <c r="J227" s="208"/>
    </row>
    <row r="228" spans="1:10" ht="12.75" customHeight="1" x14ac:dyDescent="0.2">
      <c r="A228" s="100" t="s">
        <v>3417</v>
      </c>
      <c r="B228" s="6" t="s">
        <v>3418</v>
      </c>
      <c r="C228" s="62" t="s">
        <v>2040</v>
      </c>
      <c r="D228" s="62" t="s">
        <v>2535</v>
      </c>
      <c r="E228" s="266">
        <f>VLOOKUP(D228,ФОТ!$B$3:$C$105,2,FALSE)</f>
        <v>188.36</v>
      </c>
      <c r="F228" s="154">
        <v>6</v>
      </c>
      <c r="G228" s="262">
        <f>ROUND(E228*F228,2)</f>
        <v>1130.1600000000001</v>
      </c>
      <c r="H228" s="220">
        <f>ROUND(G228*ФОТ!$D$3,2)</f>
        <v>3010.75</v>
      </c>
      <c r="I228" s="190">
        <f>ROUND(H228*ФОТ!$E$3,1)</f>
        <v>4365.6000000000004</v>
      </c>
      <c r="J228" s="205"/>
    </row>
    <row r="229" spans="1:10" ht="11.25" customHeight="1" x14ac:dyDescent="0.2">
      <c r="A229" s="100"/>
      <c r="B229" s="6"/>
      <c r="C229" s="62"/>
      <c r="D229" s="153"/>
      <c r="E229" s="39"/>
      <c r="F229" s="154"/>
      <c r="G229" s="42"/>
      <c r="H229" s="56"/>
      <c r="I229" s="225"/>
      <c r="J229" s="205"/>
    </row>
    <row r="230" spans="1:10" ht="12.75" customHeight="1" x14ac:dyDescent="0.2">
      <c r="A230" s="100" t="s">
        <v>1716</v>
      </c>
      <c r="B230" s="6" t="s">
        <v>1717</v>
      </c>
      <c r="C230" s="62" t="s">
        <v>2219</v>
      </c>
      <c r="D230" s="62" t="s">
        <v>2535</v>
      </c>
      <c r="E230" s="266">
        <f>VLOOKUP(D230,ФОТ!$B$3:$C$105,2,FALSE)</f>
        <v>188.36</v>
      </c>
      <c r="F230" s="154">
        <v>2</v>
      </c>
      <c r="G230" s="262">
        <f>ROUND(E230*F230,2)</f>
        <v>376.72</v>
      </c>
      <c r="H230" s="220">
        <f>ROUND(G230*ФОТ!$D$3,2)</f>
        <v>1003.58</v>
      </c>
      <c r="I230" s="190">
        <f>ROUND(H230*ФОТ!$E$3,1)</f>
        <v>1455.2</v>
      </c>
      <c r="J230" s="224"/>
    </row>
    <row r="231" spans="1:10" ht="11.25" customHeight="1" x14ac:dyDescent="0.2">
      <c r="A231" s="100"/>
      <c r="B231" s="6"/>
      <c r="C231" s="62"/>
      <c r="D231" s="294"/>
      <c r="E231" s="39"/>
      <c r="F231" s="154"/>
      <c r="G231" s="39"/>
      <c r="H231" s="154"/>
      <c r="I231" s="202"/>
      <c r="J231" s="224"/>
    </row>
    <row r="232" spans="1:10" ht="12.75" customHeight="1" x14ac:dyDescent="0.2">
      <c r="A232" s="100" t="s">
        <v>1718</v>
      </c>
      <c r="B232" s="6" t="s">
        <v>1719</v>
      </c>
      <c r="C232" s="62" t="s">
        <v>2219</v>
      </c>
      <c r="D232" s="62" t="s">
        <v>2535</v>
      </c>
      <c r="E232" s="266">
        <f>VLOOKUP(D232,ФОТ!$B$3:$C$105,2,FALSE)</f>
        <v>188.36</v>
      </c>
      <c r="F232" s="154">
        <v>2</v>
      </c>
      <c r="G232" s="262">
        <f>ROUND(E232*F232,2)</f>
        <v>376.72</v>
      </c>
      <c r="H232" s="220">
        <f>ROUND(G232*ФОТ!$D$3,2)</f>
        <v>1003.58</v>
      </c>
      <c r="I232" s="190">
        <f>ROUND(H232*ФОТ!$E$3,1)</f>
        <v>1455.2</v>
      </c>
      <c r="J232" s="224"/>
    </row>
    <row r="233" spans="1:10" ht="12.75" customHeight="1" x14ac:dyDescent="0.2">
      <c r="A233" s="100"/>
      <c r="B233" s="6" t="s">
        <v>1720</v>
      </c>
      <c r="C233" s="62"/>
      <c r="D233" s="279"/>
      <c r="E233" s="43"/>
      <c r="F233" s="154"/>
      <c r="G233" s="39"/>
      <c r="H233" s="154"/>
      <c r="I233" s="202"/>
      <c r="J233" s="224"/>
    </row>
    <row r="234" spans="1:10" ht="12.75" customHeight="1" x14ac:dyDescent="0.2">
      <c r="A234" s="100"/>
      <c r="B234" s="6"/>
      <c r="C234" s="62"/>
      <c r="D234" s="279"/>
      <c r="E234" s="43"/>
      <c r="F234" s="154"/>
      <c r="G234" s="39"/>
      <c r="H234" s="154"/>
      <c r="I234" s="202"/>
      <c r="J234" s="224"/>
    </row>
    <row r="235" spans="1:10" ht="12.75" customHeight="1" x14ac:dyDescent="0.2">
      <c r="A235" s="100" t="s">
        <v>1721</v>
      </c>
      <c r="B235" s="6" t="s">
        <v>1722</v>
      </c>
      <c r="C235" s="62" t="s">
        <v>2219</v>
      </c>
      <c r="D235" s="62" t="s">
        <v>2535</v>
      </c>
      <c r="E235" s="266">
        <f>VLOOKUP(D235,ФОТ!$B$3:$C$105,2,FALSE)</f>
        <v>188.36</v>
      </c>
      <c r="F235" s="154">
        <v>2</v>
      </c>
      <c r="G235" s="262">
        <f>ROUND(E235*F235,2)</f>
        <v>376.72</v>
      </c>
      <c r="H235" s="220">
        <f>ROUND(G235*ФОТ!$D$3,2)</f>
        <v>1003.58</v>
      </c>
      <c r="I235" s="190">
        <f>ROUND(H235*ФОТ!$E$3,1)</f>
        <v>1455.2</v>
      </c>
      <c r="J235" s="224"/>
    </row>
    <row r="236" spans="1:10" ht="12.75" customHeight="1" x14ac:dyDescent="0.2">
      <c r="A236" s="100"/>
      <c r="B236" s="6" t="s">
        <v>1723</v>
      </c>
      <c r="C236" s="62"/>
      <c r="D236" s="279"/>
      <c r="E236" s="43"/>
      <c r="F236" s="154"/>
      <c r="G236" s="39"/>
      <c r="H236" s="154"/>
      <c r="I236" s="202"/>
      <c r="J236" s="224"/>
    </row>
    <row r="237" spans="1:10" ht="10.5" customHeight="1" x14ac:dyDescent="0.2">
      <c r="A237" s="100"/>
      <c r="B237" s="6"/>
      <c r="C237" s="62"/>
      <c r="D237" s="279"/>
      <c r="E237" s="43"/>
      <c r="F237" s="154"/>
      <c r="G237" s="39"/>
      <c r="H237" s="154"/>
      <c r="I237" s="202"/>
      <c r="J237" s="224"/>
    </row>
    <row r="238" spans="1:10" ht="12.75" customHeight="1" x14ac:dyDescent="0.2">
      <c r="A238" s="100" t="s">
        <v>1724</v>
      </c>
      <c r="B238" s="6" t="s">
        <v>1725</v>
      </c>
      <c r="C238" s="62" t="s">
        <v>2219</v>
      </c>
      <c r="D238" s="62" t="s">
        <v>2535</v>
      </c>
      <c r="E238" s="266">
        <f>VLOOKUP(D238,ФОТ!$B$3:$C$105,2,FALSE)</f>
        <v>188.36</v>
      </c>
      <c r="F238" s="154">
        <v>1</v>
      </c>
      <c r="G238" s="262">
        <f>ROUND(E238*F238,2)</f>
        <v>188.36</v>
      </c>
      <c r="H238" s="220">
        <f>ROUND(G238*ФОТ!$D$3,2)</f>
        <v>501.79</v>
      </c>
      <c r="I238" s="190">
        <f>ROUND(H238*ФОТ!$E$3,1)</f>
        <v>727.6</v>
      </c>
      <c r="J238" s="224"/>
    </row>
    <row r="239" spans="1:10" ht="10.5" customHeight="1" x14ac:dyDescent="0.2">
      <c r="A239" s="100"/>
      <c r="B239" s="6"/>
      <c r="C239" s="62"/>
      <c r="D239" s="294"/>
      <c r="E239" s="39"/>
      <c r="F239" s="154"/>
      <c r="G239" s="39"/>
      <c r="H239" s="154"/>
      <c r="I239" s="202"/>
      <c r="J239" s="224"/>
    </row>
    <row r="240" spans="1:10" ht="12.75" customHeight="1" x14ac:dyDescent="0.2">
      <c r="A240" s="100" t="s">
        <v>1726</v>
      </c>
      <c r="B240" s="6" t="s">
        <v>1727</v>
      </c>
      <c r="C240" s="62" t="s">
        <v>2219</v>
      </c>
      <c r="D240" s="143" t="s">
        <v>2535</v>
      </c>
      <c r="E240" s="265">
        <f>VLOOKUP(D240,ФОТ!$B$3:$C$105,2,FALSE)</f>
        <v>188.36</v>
      </c>
      <c r="F240" s="154">
        <v>1</v>
      </c>
      <c r="G240" s="262">
        <f>ROUND(E240*F240,2)</f>
        <v>188.36</v>
      </c>
      <c r="H240" s="220">
        <f>ROUND(G240*ФОТ!$D$3,2)</f>
        <v>501.79</v>
      </c>
      <c r="I240" s="190">
        <f>ROUND(H240*ФОТ!$E$3,1)</f>
        <v>727.6</v>
      </c>
      <c r="J240" s="224"/>
    </row>
    <row r="241" spans="1:10" ht="12.75" customHeight="1" x14ac:dyDescent="0.2">
      <c r="A241" s="100"/>
      <c r="B241" s="6" t="s">
        <v>1728</v>
      </c>
      <c r="C241" s="62"/>
      <c r="D241" s="294"/>
      <c r="E241" s="39"/>
      <c r="F241" s="154"/>
      <c r="G241" s="39"/>
      <c r="H241" s="154"/>
      <c r="I241" s="225"/>
      <c r="J241" s="224"/>
    </row>
    <row r="242" spans="1:10" ht="10.5" customHeight="1" x14ac:dyDescent="0.2">
      <c r="A242" s="100"/>
      <c r="B242" s="6"/>
      <c r="C242" s="62"/>
      <c r="D242" s="294"/>
      <c r="E242" s="39"/>
      <c r="F242" s="154"/>
      <c r="G242" s="39"/>
      <c r="H242" s="154"/>
      <c r="I242" s="225"/>
      <c r="J242" s="224"/>
    </row>
    <row r="243" spans="1:10" ht="12.75" customHeight="1" x14ac:dyDescent="0.2">
      <c r="A243" s="100" t="s">
        <v>1729</v>
      </c>
      <c r="B243" s="6" t="s">
        <v>1730</v>
      </c>
      <c r="C243" s="62" t="s">
        <v>2219</v>
      </c>
      <c r="D243" s="143" t="s">
        <v>2535</v>
      </c>
      <c r="E243" s="265">
        <f>VLOOKUP(D243,ФОТ!$B$3:$C$105,2,FALSE)</f>
        <v>188.36</v>
      </c>
      <c r="F243" s="154">
        <v>1</v>
      </c>
      <c r="G243" s="262">
        <f>ROUND(E243*F243,2)</f>
        <v>188.36</v>
      </c>
      <c r="H243" s="220">
        <f>ROUND(G243*ФОТ!$D$3,2)</f>
        <v>501.79</v>
      </c>
      <c r="I243" s="190">
        <f>ROUND(H243*ФОТ!$E$3,1)</f>
        <v>727.6</v>
      </c>
      <c r="J243" s="224"/>
    </row>
    <row r="244" spans="1:10" ht="12.75" customHeight="1" x14ac:dyDescent="0.2">
      <c r="A244" s="100"/>
      <c r="B244" s="6"/>
      <c r="C244" s="62"/>
      <c r="D244" s="294"/>
      <c r="E244" s="39"/>
      <c r="F244" s="154"/>
      <c r="G244" s="39"/>
      <c r="H244" s="154"/>
      <c r="I244" s="202"/>
      <c r="J244" s="224"/>
    </row>
    <row r="245" spans="1:10" ht="12.75" customHeight="1" x14ac:dyDescent="0.2">
      <c r="A245" s="100" t="s">
        <v>1731</v>
      </c>
      <c r="B245" s="6" t="s">
        <v>1732</v>
      </c>
      <c r="C245" s="62" t="s">
        <v>2219</v>
      </c>
      <c r="D245" s="143" t="s">
        <v>2535</v>
      </c>
      <c r="E245" s="265">
        <f>VLOOKUP(D245,ФОТ!$B$3:$C$105,2,FALSE)</f>
        <v>188.36</v>
      </c>
      <c r="F245" s="154">
        <v>12</v>
      </c>
      <c r="G245" s="262">
        <f>ROUND(E245*F245,2)</f>
        <v>2260.3200000000002</v>
      </c>
      <c r="H245" s="220">
        <f>ROUND(G245*ФОТ!$D$3,2)</f>
        <v>6021.49</v>
      </c>
      <c r="I245" s="190">
        <f>ROUND(H245*ФОТ!$E$3,1)</f>
        <v>8731.2000000000007</v>
      </c>
      <c r="J245" s="224"/>
    </row>
    <row r="246" spans="1:10" ht="12.75" customHeight="1" x14ac:dyDescent="0.2">
      <c r="A246" s="100"/>
      <c r="B246" s="6" t="s">
        <v>1733</v>
      </c>
      <c r="C246" s="62"/>
      <c r="D246" s="294"/>
      <c r="E246" s="39"/>
      <c r="F246" s="154"/>
      <c r="G246" s="39"/>
      <c r="H246" s="154"/>
      <c r="I246" s="202"/>
      <c r="J246" s="224"/>
    </row>
    <row r="247" spans="1:10" ht="12.75" customHeight="1" x14ac:dyDescent="0.2">
      <c r="A247" s="100"/>
      <c r="B247" s="6" t="s">
        <v>1734</v>
      </c>
      <c r="C247" s="62"/>
      <c r="D247" s="294"/>
      <c r="E247" s="39"/>
      <c r="F247" s="154"/>
      <c r="G247" s="39"/>
      <c r="H247" s="154"/>
      <c r="I247" s="202"/>
      <c r="J247" s="224"/>
    </row>
    <row r="248" spans="1:10" ht="12.75" customHeight="1" x14ac:dyDescent="0.2">
      <c r="A248" s="100"/>
      <c r="B248" s="6" t="s">
        <v>1735</v>
      </c>
      <c r="C248" s="62"/>
      <c r="D248" s="294"/>
      <c r="E248" s="39"/>
      <c r="F248" s="154"/>
      <c r="G248" s="39"/>
      <c r="H248" s="154"/>
      <c r="I248" s="202"/>
      <c r="J248" s="224"/>
    </row>
    <row r="249" spans="1:10" ht="11.25" customHeight="1" x14ac:dyDescent="0.2">
      <c r="A249" s="100"/>
      <c r="B249" s="6"/>
      <c r="C249" s="62"/>
      <c r="D249" s="294"/>
      <c r="E249" s="39"/>
      <c r="F249" s="154"/>
      <c r="G249" s="39"/>
      <c r="H249" s="154"/>
      <c r="I249" s="202"/>
      <c r="J249" s="224"/>
    </row>
    <row r="250" spans="1:10" ht="12.75" customHeight="1" x14ac:dyDescent="0.2">
      <c r="A250" s="100" t="s">
        <v>1736</v>
      </c>
      <c r="B250" s="6" t="s">
        <v>1737</v>
      </c>
      <c r="C250" s="62" t="s">
        <v>2219</v>
      </c>
      <c r="D250" s="294" t="s">
        <v>2538</v>
      </c>
      <c r="E250" s="265">
        <f>VLOOKUP(D250,ФОТ!$B$3:$C$105,2,FALSE)</f>
        <v>176.42</v>
      </c>
      <c r="F250" s="154">
        <v>4</v>
      </c>
      <c r="G250" s="262">
        <f>ROUND(E250*F250,2)</f>
        <v>705.68</v>
      </c>
      <c r="H250" s="220">
        <f>ROUND(G250*ФОТ!$D$3,2)</f>
        <v>1879.93</v>
      </c>
      <c r="I250" s="190">
        <f>ROUND(H250*ФОТ!$E$3,1)</f>
        <v>2725.9</v>
      </c>
      <c r="J250" s="224"/>
    </row>
    <row r="251" spans="1:10" ht="12.75" customHeight="1" x14ac:dyDescent="0.2">
      <c r="A251" s="100"/>
      <c r="B251" s="6" t="s">
        <v>1738</v>
      </c>
      <c r="C251" s="62"/>
      <c r="D251" s="294"/>
      <c r="E251" s="39"/>
      <c r="F251" s="154"/>
      <c r="G251" s="39"/>
      <c r="H251" s="154"/>
      <c r="I251" s="202"/>
      <c r="J251" s="224"/>
    </row>
    <row r="252" spans="1:10" ht="11.25" customHeight="1" x14ac:dyDescent="0.2">
      <c r="A252" s="100"/>
      <c r="B252" s="6"/>
      <c r="C252" s="62"/>
      <c r="D252" s="294"/>
      <c r="E252" s="39"/>
      <c r="F252" s="154"/>
      <c r="G252" s="39"/>
      <c r="H252" s="154"/>
      <c r="I252" s="202"/>
      <c r="J252" s="224"/>
    </row>
    <row r="253" spans="1:10" ht="12.75" customHeight="1" x14ac:dyDescent="0.2">
      <c r="A253" s="100" t="s">
        <v>1739</v>
      </c>
      <c r="B253" s="6" t="s">
        <v>1740</v>
      </c>
      <c r="C253" s="62" t="s">
        <v>2219</v>
      </c>
      <c r="D253" s="143" t="s">
        <v>2535</v>
      </c>
      <c r="E253" s="265">
        <f>VLOOKUP(D253,ФОТ!$B$3:$C$105,2,FALSE)</f>
        <v>188.36</v>
      </c>
      <c r="F253" s="39">
        <v>24</v>
      </c>
      <c r="G253" s="262">
        <f>ROUND(E253*F253,2)</f>
        <v>4520.6400000000003</v>
      </c>
      <c r="H253" s="220">
        <f>ROUND(G253*ФОТ!$D$3,2)</f>
        <v>12042.98</v>
      </c>
      <c r="I253" s="190">
        <f>ROUND(H253*ФОТ!$E$3,1)</f>
        <v>17462.3</v>
      </c>
      <c r="J253" s="224"/>
    </row>
    <row r="254" spans="1:10" ht="12.75" customHeight="1" x14ac:dyDescent="0.2">
      <c r="A254" s="100"/>
      <c r="B254" s="57" t="s">
        <v>1741</v>
      </c>
      <c r="C254" s="62"/>
      <c r="D254" s="294"/>
      <c r="E254" s="39"/>
      <c r="F254" s="154"/>
      <c r="G254" s="39"/>
      <c r="H254" s="154"/>
      <c r="I254" s="202"/>
      <c r="J254" s="224"/>
    </row>
    <row r="255" spans="1:10" ht="26.25" customHeight="1" x14ac:dyDescent="0.2">
      <c r="A255" s="400" t="s">
        <v>2053</v>
      </c>
      <c r="B255" s="160"/>
      <c r="C255" s="40"/>
      <c r="D255" s="294"/>
      <c r="E255" s="401"/>
      <c r="F255" s="293"/>
      <c r="G255" s="43"/>
      <c r="H255" s="216"/>
      <c r="I255" s="202"/>
      <c r="J255" s="208"/>
    </row>
    <row r="256" spans="1:10" ht="23.25" customHeight="1" x14ac:dyDescent="0.2">
      <c r="A256" s="100" t="s">
        <v>1742</v>
      </c>
      <c r="B256" s="6" t="s">
        <v>3418</v>
      </c>
      <c r="C256" s="62" t="s">
        <v>2053</v>
      </c>
      <c r="D256" s="143" t="s">
        <v>2535</v>
      </c>
      <c r="E256" s="265">
        <f>VLOOKUP(D256,ФОТ!$B$3:$C$105,2,FALSE)</f>
        <v>188.36</v>
      </c>
      <c r="F256" s="154">
        <v>3</v>
      </c>
      <c r="G256" s="262">
        <f>ROUND(E256*F256,2)</f>
        <v>565.08000000000004</v>
      </c>
      <c r="H256" s="220">
        <f>ROUND(G256*ФОТ!$D$3,2)</f>
        <v>1505.37</v>
      </c>
      <c r="I256" s="190">
        <f>ROUND(H256*ФОТ!$E$3,1)</f>
        <v>2182.8000000000002</v>
      </c>
      <c r="J256" s="190">
        <f>ROUND(H256*ФОТ!$F$3,1)</f>
        <v>1957</v>
      </c>
    </row>
    <row r="257" spans="1:10" ht="15.75" customHeight="1" x14ac:dyDescent="0.2">
      <c r="A257" s="100"/>
      <c r="B257" s="6"/>
      <c r="C257" s="62"/>
      <c r="D257" s="153"/>
      <c r="E257" s="39"/>
      <c r="F257" s="154"/>
      <c r="G257" s="42"/>
      <c r="H257" s="56"/>
      <c r="I257" s="225"/>
      <c r="J257" s="205"/>
    </row>
    <row r="258" spans="1:10" ht="15.75" customHeight="1" x14ac:dyDescent="0.2">
      <c r="A258" s="100" t="s">
        <v>1743</v>
      </c>
      <c r="B258" s="6" t="s">
        <v>1717</v>
      </c>
      <c r="C258" s="62" t="s">
        <v>2219</v>
      </c>
      <c r="D258" s="143" t="s">
        <v>2535</v>
      </c>
      <c r="E258" s="265">
        <f>VLOOKUP(D258,ФОТ!$B$3:$C$105,2,FALSE)</f>
        <v>188.36</v>
      </c>
      <c r="F258" s="154">
        <v>1</v>
      </c>
      <c r="G258" s="262">
        <f>ROUND(E258*F258,2)</f>
        <v>188.36</v>
      </c>
      <c r="H258" s="220">
        <f>ROUND(G258*ФОТ!$D$3,2)</f>
        <v>501.79</v>
      </c>
      <c r="I258" s="190">
        <f>ROUND(H258*ФОТ!$E$3,1)</f>
        <v>727.6</v>
      </c>
      <c r="J258" s="190">
        <f>ROUND(H258*ФОТ!$F$3,1)</f>
        <v>652.29999999999995</v>
      </c>
    </row>
    <row r="259" spans="1:10" ht="15.75" customHeight="1" x14ac:dyDescent="0.2">
      <c r="A259" s="100"/>
      <c r="B259" s="6"/>
      <c r="C259" s="62"/>
      <c r="D259" s="294"/>
      <c r="E259" s="39"/>
      <c r="F259" s="154"/>
      <c r="G259" s="39"/>
      <c r="H259" s="154"/>
      <c r="I259" s="202"/>
      <c r="J259" s="224"/>
    </row>
    <row r="260" spans="1:10" ht="15.75" customHeight="1" x14ac:dyDescent="0.2">
      <c r="A260" s="100" t="s">
        <v>1744</v>
      </c>
      <c r="B260" s="6" t="s">
        <v>1719</v>
      </c>
      <c r="C260" s="62" t="s">
        <v>2219</v>
      </c>
      <c r="D260" s="143" t="s">
        <v>2535</v>
      </c>
      <c r="E260" s="265">
        <f>VLOOKUP(D260,ФОТ!$B$3:$C$105,2,FALSE)</f>
        <v>188.36</v>
      </c>
      <c r="F260" s="154">
        <v>1</v>
      </c>
      <c r="G260" s="262">
        <f>ROUND(E260*F260,2)</f>
        <v>188.36</v>
      </c>
      <c r="H260" s="220">
        <f>ROUND(G260*ФОТ!$D$3,2)</f>
        <v>501.79</v>
      </c>
      <c r="I260" s="190">
        <f>ROUND(H260*ФОТ!$E$3,1)</f>
        <v>727.6</v>
      </c>
      <c r="J260" s="190">
        <f>ROUND(H260*ФОТ!$F$3,1)</f>
        <v>652.29999999999995</v>
      </c>
    </row>
    <row r="261" spans="1:10" ht="15.75" customHeight="1" x14ac:dyDescent="0.2">
      <c r="A261" s="100"/>
      <c r="B261" s="6" t="s">
        <v>1720</v>
      </c>
      <c r="C261" s="62"/>
      <c r="D261" s="294"/>
      <c r="E261" s="39"/>
      <c r="F261" s="154"/>
      <c r="G261" s="39"/>
      <c r="H261" s="154"/>
      <c r="I261" s="202"/>
      <c r="J261" s="224"/>
    </row>
    <row r="262" spans="1:10" ht="15.75" customHeight="1" x14ac:dyDescent="0.2">
      <c r="A262" s="100"/>
      <c r="B262" s="6"/>
      <c r="C262" s="62"/>
      <c r="D262" s="294"/>
      <c r="E262" s="39"/>
      <c r="F262" s="154"/>
      <c r="G262" s="39"/>
      <c r="H262" s="154"/>
      <c r="I262" s="202"/>
      <c r="J262" s="224"/>
    </row>
    <row r="263" spans="1:10" ht="15.75" customHeight="1" x14ac:dyDescent="0.2">
      <c r="A263" s="100" t="s">
        <v>1745</v>
      </c>
      <c r="B263" s="6" t="s">
        <v>1722</v>
      </c>
      <c r="C263" s="62" t="s">
        <v>2219</v>
      </c>
      <c r="D263" s="143" t="s">
        <v>2535</v>
      </c>
      <c r="E263" s="265">
        <f>VLOOKUP(D263,ФОТ!$B$3:$C$105,2,FALSE)</f>
        <v>188.36</v>
      </c>
      <c r="F263" s="154">
        <v>1</v>
      </c>
      <c r="G263" s="262">
        <f>ROUND(E263*F263,2)</f>
        <v>188.36</v>
      </c>
      <c r="H263" s="220">
        <f>ROUND(G263*ФОТ!$D$3,2)</f>
        <v>501.79</v>
      </c>
      <c r="I263" s="190">
        <f>ROUND(H263*ФОТ!$E$3,1)</f>
        <v>727.6</v>
      </c>
      <c r="J263" s="190">
        <f>ROUND(H263*ФОТ!$F$3,1)</f>
        <v>652.29999999999995</v>
      </c>
    </row>
    <row r="264" spans="1:10" ht="15.75" customHeight="1" x14ac:dyDescent="0.2">
      <c r="A264" s="100"/>
      <c r="B264" s="6" t="s">
        <v>1723</v>
      </c>
      <c r="C264" s="62"/>
      <c r="D264" s="294"/>
      <c r="E264" s="39"/>
      <c r="F264" s="154"/>
      <c r="G264" s="39"/>
      <c r="H264" s="154"/>
      <c r="I264" s="202"/>
      <c r="J264" s="224"/>
    </row>
    <row r="265" spans="1:10" ht="15.75" customHeight="1" x14ac:dyDescent="0.2">
      <c r="A265" s="100"/>
      <c r="B265" s="6"/>
      <c r="C265" s="62"/>
      <c r="D265" s="294"/>
      <c r="E265" s="39"/>
      <c r="F265" s="154"/>
      <c r="G265" s="39"/>
      <c r="H265" s="154"/>
      <c r="I265" s="202"/>
      <c r="J265" s="224"/>
    </row>
    <row r="266" spans="1:10" ht="15.75" customHeight="1" x14ac:dyDescent="0.2">
      <c r="A266" s="100" t="s">
        <v>1746</v>
      </c>
      <c r="B266" s="6" t="s">
        <v>1725</v>
      </c>
      <c r="C266" s="62" t="s">
        <v>2219</v>
      </c>
      <c r="D266" s="143" t="s">
        <v>2535</v>
      </c>
      <c r="E266" s="265">
        <f>VLOOKUP(D266,ФОТ!$B$3:$C$105,2,FALSE)</f>
        <v>188.36</v>
      </c>
      <c r="F266" s="154">
        <v>0.5</v>
      </c>
      <c r="G266" s="262">
        <f>ROUND(E266*F266,2)</f>
        <v>94.18</v>
      </c>
      <c r="H266" s="220">
        <f>ROUND(G266*ФОТ!$D$3,2)</f>
        <v>250.9</v>
      </c>
      <c r="I266" s="190">
        <f>ROUND(H266*ФОТ!$E$3,1)</f>
        <v>363.8</v>
      </c>
      <c r="J266" s="190">
        <f>ROUND(H266*ФОТ!$F$3,1)</f>
        <v>326.2</v>
      </c>
    </row>
    <row r="267" spans="1:10" ht="15.75" customHeight="1" x14ac:dyDescent="0.2">
      <c r="A267" s="100"/>
      <c r="B267" s="6"/>
      <c r="C267" s="62"/>
      <c r="D267" s="294"/>
      <c r="E267" s="39"/>
      <c r="F267" s="154"/>
      <c r="G267" s="39"/>
      <c r="H267" s="154"/>
      <c r="I267" s="202"/>
      <c r="J267" s="224"/>
    </row>
    <row r="268" spans="1:10" ht="15.75" customHeight="1" x14ac:dyDescent="0.2">
      <c r="A268" s="100" t="s">
        <v>3442</v>
      </c>
      <c r="B268" s="6" t="s">
        <v>1727</v>
      </c>
      <c r="C268" s="62" t="s">
        <v>2219</v>
      </c>
      <c r="D268" s="143" t="s">
        <v>2535</v>
      </c>
      <c r="E268" s="265">
        <f>VLOOKUP(D268,ФОТ!$B$3:$C$105,2,FALSE)</f>
        <v>188.36</v>
      </c>
      <c r="F268" s="154">
        <v>0.5</v>
      </c>
      <c r="G268" s="262">
        <f>ROUND(E268*F268,2)</f>
        <v>94.18</v>
      </c>
      <c r="H268" s="220">
        <f>ROUND(G268*ФОТ!$D$3,2)</f>
        <v>250.9</v>
      </c>
      <c r="I268" s="190">
        <f>ROUND(H268*ФОТ!$E$3,1)</f>
        <v>363.8</v>
      </c>
      <c r="J268" s="190">
        <f>ROUND(H268*ФОТ!$F$3,1)</f>
        <v>326.2</v>
      </c>
    </row>
    <row r="269" spans="1:10" ht="15.75" customHeight="1" x14ac:dyDescent="0.2">
      <c r="A269" s="100"/>
      <c r="B269" s="6" t="s">
        <v>1728</v>
      </c>
      <c r="C269" s="62"/>
      <c r="D269" s="294"/>
      <c r="E269" s="39"/>
      <c r="F269" s="154"/>
      <c r="G269" s="39"/>
      <c r="H269" s="154"/>
      <c r="I269" s="225"/>
      <c r="J269" s="224"/>
    </row>
    <row r="270" spans="1:10" ht="15.75" customHeight="1" x14ac:dyDescent="0.2">
      <c r="A270" s="100"/>
      <c r="B270" s="6"/>
      <c r="C270" s="62"/>
      <c r="D270" s="294"/>
      <c r="E270" s="39"/>
      <c r="F270" s="154"/>
      <c r="G270" s="39"/>
      <c r="H270" s="154"/>
      <c r="I270" s="225"/>
      <c r="J270" s="224"/>
    </row>
    <row r="271" spans="1:10" ht="15.75" customHeight="1" x14ac:dyDescent="0.2">
      <c r="A271" s="100" t="s">
        <v>3443</v>
      </c>
      <c r="B271" s="6" t="s">
        <v>1730</v>
      </c>
      <c r="C271" s="62" t="s">
        <v>2219</v>
      </c>
      <c r="D271" s="143" t="s">
        <v>2535</v>
      </c>
      <c r="E271" s="265">
        <f>VLOOKUP(D271,ФОТ!$B$3:$C$105,2,FALSE)</f>
        <v>188.36</v>
      </c>
      <c r="F271" s="154">
        <v>0.5</v>
      </c>
      <c r="G271" s="262">
        <f>ROUND(E271*F271,2)</f>
        <v>94.18</v>
      </c>
      <c r="H271" s="220">
        <f>ROUND(G271*ФОТ!$D$3,2)</f>
        <v>250.9</v>
      </c>
      <c r="I271" s="190">
        <f>ROUND(H271*ФОТ!$E$3,1)</f>
        <v>363.8</v>
      </c>
      <c r="J271" s="190">
        <f>ROUND(H271*ФОТ!$F$3,1)</f>
        <v>326.2</v>
      </c>
    </row>
    <row r="272" spans="1:10" ht="15.75" customHeight="1" x14ac:dyDescent="0.2">
      <c r="A272" s="100"/>
      <c r="B272" s="6"/>
      <c r="C272" s="62"/>
      <c r="D272" s="294"/>
      <c r="E272" s="39"/>
      <c r="F272" s="154"/>
      <c r="G272" s="39"/>
      <c r="H272" s="154"/>
      <c r="I272" s="202"/>
      <c r="J272" s="224"/>
    </row>
    <row r="273" spans="1:10" ht="15.75" customHeight="1" x14ac:dyDescent="0.2">
      <c r="A273" s="100" t="s">
        <v>3444</v>
      </c>
      <c r="B273" s="6" t="s">
        <v>1732</v>
      </c>
      <c r="C273" s="62" t="s">
        <v>2219</v>
      </c>
      <c r="D273" s="143" t="s">
        <v>2535</v>
      </c>
      <c r="E273" s="265">
        <f>VLOOKUP(D273,ФОТ!$B$3:$C$105,2,FALSE)</f>
        <v>188.36</v>
      </c>
      <c r="F273" s="154">
        <v>6</v>
      </c>
      <c r="G273" s="262">
        <f>ROUND(E273*F273,2)</f>
        <v>1130.1600000000001</v>
      </c>
      <c r="H273" s="220">
        <f>ROUND(G273*ФОТ!$D$3,2)</f>
        <v>3010.75</v>
      </c>
      <c r="I273" s="190">
        <f>ROUND(H273*ФОТ!$E$3,1)</f>
        <v>4365.6000000000004</v>
      </c>
      <c r="J273" s="190">
        <f>ROUND(H273*ФОТ!$F$3,1)</f>
        <v>3914</v>
      </c>
    </row>
    <row r="274" spans="1:10" ht="15.75" customHeight="1" x14ac:dyDescent="0.2">
      <c r="A274" s="100"/>
      <c r="B274" s="6" t="s">
        <v>3445</v>
      </c>
      <c r="C274" s="62"/>
      <c r="D274" s="294"/>
      <c r="E274" s="39"/>
      <c r="F274" s="154"/>
      <c r="G274" s="39"/>
      <c r="H274" s="154"/>
      <c r="I274" s="202"/>
      <c r="J274" s="224"/>
    </row>
    <row r="275" spans="1:10" ht="15.75" customHeight="1" x14ac:dyDescent="0.2">
      <c r="A275" s="100"/>
      <c r="B275" s="6" t="s">
        <v>1734</v>
      </c>
      <c r="C275" s="62"/>
      <c r="D275" s="294"/>
      <c r="E275" s="39"/>
      <c r="F275" s="154"/>
      <c r="G275" s="39"/>
      <c r="H275" s="154"/>
      <c r="I275" s="202"/>
      <c r="J275" s="224"/>
    </row>
    <row r="276" spans="1:10" ht="15.75" customHeight="1" x14ac:dyDescent="0.2">
      <c r="A276" s="100"/>
      <c r="B276" s="6" t="s">
        <v>1735</v>
      </c>
      <c r="C276" s="62"/>
      <c r="D276" s="294"/>
      <c r="E276" s="39"/>
      <c r="F276" s="154"/>
      <c r="G276" s="39"/>
      <c r="H276" s="154"/>
      <c r="I276" s="202"/>
      <c r="J276" s="224"/>
    </row>
    <row r="277" spans="1:10" ht="15.75" customHeight="1" x14ac:dyDescent="0.2">
      <c r="A277" s="100"/>
      <c r="B277" s="6"/>
      <c r="C277" s="62"/>
      <c r="D277" s="294"/>
      <c r="E277" s="39"/>
      <c r="F277" s="154"/>
      <c r="G277" s="39"/>
      <c r="H277" s="154"/>
      <c r="I277" s="202"/>
      <c r="J277" s="224"/>
    </row>
    <row r="278" spans="1:10" ht="15.75" customHeight="1" x14ac:dyDescent="0.2">
      <c r="A278" s="100" t="s">
        <v>3446</v>
      </c>
      <c r="B278" s="6" t="s">
        <v>1737</v>
      </c>
      <c r="C278" s="62" t="s">
        <v>2219</v>
      </c>
      <c r="D278" s="294" t="s">
        <v>2538</v>
      </c>
      <c r="E278" s="39">
        <f>ФОТ!C29</f>
        <v>176.42</v>
      </c>
      <c r="F278" s="154">
        <v>2</v>
      </c>
      <c r="G278" s="262">
        <f>ROUND(E278*F278,2)</f>
        <v>352.84</v>
      </c>
      <c r="H278" s="220">
        <f>ROUND(G278*ФОТ!$D$3,2)</f>
        <v>939.97</v>
      </c>
      <c r="I278" s="190">
        <f>ROUND(H278*ФОТ!$E$3,1)</f>
        <v>1363</v>
      </c>
      <c r="J278" s="190">
        <f>ROUND(H278*ФОТ!$F$3,1)</f>
        <v>1222</v>
      </c>
    </row>
    <row r="279" spans="1:10" ht="15.75" customHeight="1" x14ac:dyDescent="0.2">
      <c r="A279" s="100"/>
      <c r="B279" s="6" t="s">
        <v>1738</v>
      </c>
      <c r="C279" s="62"/>
      <c r="D279" s="294"/>
      <c r="E279" s="39"/>
      <c r="F279" s="154"/>
      <c r="G279" s="39"/>
      <c r="H279" s="154"/>
      <c r="I279" s="202"/>
      <c r="J279" s="224"/>
    </row>
    <row r="280" spans="1:10" ht="15.75" customHeight="1" x14ac:dyDescent="0.2">
      <c r="A280" s="100"/>
      <c r="B280" s="6"/>
      <c r="C280" s="62"/>
      <c r="D280" s="294"/>
      <c r="E280" s="39"/>
      <c r="F280" s="154"/>
      <c r="G280" s="39"/>
      <c r="H280" s="154"/>
      <c r="I280" s="202"/>
      <c r="J280" s="224"/>
    </row>
    <row r="281" spans="1:10" ht="15.75" customHeight="1" x14ac:dyDescent="0.2">
      <c r="A281" s="100" t="s">
        <v>3447</v>
      </c>
      <c r="B281" s="6" t="s">
        <v>2930</v>
      </c>
      <c r="C281" s="62" t="s">
        <v>2219</v>
      </c>
      <c r="D281" s="143" t="s">
        <v>2535</v>
      </c>
      <c r="E281" s="265">
        <f>VLOOKUP(D281,ФОТ!$B$3:$C$105,2,FALSE)</f>
        <v>188.36</v>
      </c>
      <c r="F281" s="39">
        <v>18</v>
      </c>
      <c r="G281" s="262">
        <f>ROUND(E281*F281,2)</f>
        <v>3390.48</v>
      </c>
      <c r="H281" s="220">
        <f>ROUND(G281*ФОТ!$D$3,2)</f>
        <v>9032.24</v>
      </c>
      <c r="I281" s="190">
        <f>ROUND(H281*ФОТ!$E$3,1)</f>
        <v>13096.7</v>
      </c>
      <c r="J281" s="190">
        <f>ROUND(H281*ФОТ!$F$3,1)</f>
        <v>11741.9</v>
      </c>
    </row>
    <row r="282" spans="1:10" ht="15.75" customHeight="1" x14ac:dyDescent="0.2">
      <c r="A282" s="100"/>
      <c r="B282" s="57" t="s">
        <v>1741</v>
      </c>
      <c r="C282" s="62"/>
      <c r="D282" s="294"/>
      <c r="E282" s="39"/>
      <c r="F282" s="154"/>
      <c r="G282" s="39"/>
      <c r="H282" s="154"/>
      <c r="I282" s="202"/>
      <c r="J282" s="224"/>
    </row>
    <row r="283" spans="1:10" x14ac:dyDescent="0.2">
      <c r="A283" s="146"/>
      <c r="B283" s="71"/>
      <c r="C283" s="402"/>
      <c r="D283" s="297"/>
      <c r="E283" s="254"/>
      <c r="F283" s="254"/>
      <c r="G283" s="254"/>
      <c r="H283" s="50"/>
      <c r="I283" s="209"/>
      <c r="J283" s="234"/>
    </row>
    <row r="285" spans="1:10" x14ac:dyDescent="0.2">
      <c r="I285" s="147"/>
    </row>
  </sheetData>
  <sheetProtection algorithmName="SHA-512" hashValue="Bb3PYEWGQv78lmnKzkQmXMmW2NJHxnO58M9DVn2VLbhhgoXHl9FCCPyWPpt/l4TcSG65WiArX7v8bI5pEY5BWg==" saltValue="uOpWIYfzBrduEp94soELAg==" spinCount="100000" sheet="1" formatCells="0" formatColumns="0" formatRows="0" insertColumns="0" insertRows="0" insertHyperlinks="0" deleteColumns="0" deleteRows="0" pivotTables="0"/>
  <mergeCells count="4">
    <mergeCell ref="A29:J29"/>
    <mergeCell ref="A30:J30"/>
    <mergeCell ref="A31:J31"/>
    <mergeCell ref="A1:J1"/>
  </mergeCells>
  <phoneticPr fontId="22" type="noConversion"/>
  <printOptions horizontalCentered="1"/>
  <pageMargins left="0.19685039370078741" right="0.19685039370078741" top="0.59055118110236227" bottom="0.26" header="0.31496062992125984" footer="0.16"/>
  <pageSetup paperSize="9" scale="95" firstPageNumber="73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J235"/>
  <sheetViews>
    <sheetView topLeftCell="A177" workbookViewId="0">
      <selection activeCell="N30" sqref="N30"/>
    </sheetView>
  </sheetViews>
  <sheetFormatPr defaultRowHeight="12.75" x14ac:dyDescent="0.2"/>
  <cols>
    <col min="1" max="1" width="7.140625" customWidth="1"/>
    <col min="2" max="2" width="54.7109375" customWidth="1"/>
    <col min="3" max="3" width="9.7109375" customWidth="1"/>
    <col min="4" max="4" width="12.140625" customWidth="1"/>
    <col min="5" max="5" width="11.140625" customWidth="1"/>
    <col min="6" max="6" width="12.5703125" customWidth="1"/>
    <col min="7" max="7" width="12.7109375" customWidth="1"/>
    <col min="8" max="8" width="13.85546875" customWidth="1"/>
    <col min="9" max="10" width="10.28515625" customWidth="1"/>
  </cols>
  <sheetData>
    <row r="1" spans="1:10" ht="18.75" customHeight="1" x14ac:dyDescent="0.2">
      <c r="A1" s="2" t="s">
        <v>2931</v>
      </c>
      <c r="B1" s="5"/>
      <c r="C1" s="5"/>
      <c r="D1" s="5"/>
      <c r="E1" s="5"/>
      <c r="F1" s="5"/>
      <c r="G1" s="5"/>
      <c r="H1" s="5"/>
      <c r="I1" s="5"/>
      <c r="J1" s="59"/>
    </row>
    <row r="2" spans="1:10" x14ac:dyDescent="0.2">
      <c r="A2" s="6"/>
      <c r="B2" s="6"/>
      <c r="C2" s="6"/>
      <c r="D2" s="6"/>
      <c r="E2" s="6"/>
      <c r="F2" s="6"/>
      <c r="G2" s="6"/>
      <c r="H2" s="6"/>
      <c r="I2" s="5"/>
      <c r="J2" s="6"/>
    </row>
    <row r="3" spans="1:10" ht="16.5" customHeight="1" x14ac:dyDescent="0.2">
      <c r="A3" s="5" t="s">
        <v>2932</v>
      </c>
      <c r="B3" s="5"/>
      <c r="C3" s="5"/>
      <c r="D3" s="5"/>
      <c r="E3" s="5"/>
      <c r="F3" s="5"/>
      <c r="G3" s="5"/>
      <c r="H3" s="5"/>
      <c r="I3" s="5"/>
      <c r="J3" s="5"/>
    </row>
    <row r="4" spans="1:10" ht="16.5" customHeight="1" x14ac:dyDescent="0.2">
      <c r="A4" s="5" t="s">
        <v>2933</v>
      </c>
      <c r="B4" s="5"/>
      <c r="C4" s="5"/>
      <c r="D4" s="5"/>
      <c r="E4" s="5"/>
      <c r="F4" s="5"/>
      <c r="G4" s="5"/>
      <c r="H4" s="5"/>
      <c r="I4" s="5"/>
      <c r="J4" s="5"/>
    </row>
    <row r="5" spans="1:10" ht="9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289" t="s">
        <v>3835</v>
      </c>
      <c r="B6" s="290"/>
      <c r="C6" s="186" t="s">
        <v>3836</v>
      </c>
      <c r="D6" s="291" t="s">
        <v>3837</v>
      </c>
      <c r="E6" s="245" t="s">
        <v>484</v>
      </c>
      <c r="F6" s="158" t="s">
        <v>485</v>
      </c>
      <c r="G6" s="245" t="s">
        <v>486</v>
      </c>
      <c r="H6" s="252" t="s">
        <v>487</v>
      </c>
      <c r="I6" s="776" t="s">
        <v>488</v>
      </c>
      <c r="J6" s="777"/>
    </row>
    <row r="7" spans="1:10" x14ac:dyDescent="0.2">
      <c r="A7" s="292" t="s">
        <v>489</v>
      </c>
      <c r="B7" s="160"/>
      <c r="C7" s="293" t="s">
        <v>490</v>
      </c>
      <c r="D7" s="294" t="s">
        <v>491</v>
      </c>
      <c r="E7" s="154" t="s">
        <v>492</v>
      </c>
      <c r="F7" s="62" t="s">
        <v>493</v>
      </c>
      <c r="G7" s="154" t="s">
        <v>494</v>
      </c>
      <c r="H7" s="39" t="s">
        <v>495</v>
      </c>
      <c r="I7" s="239" t="s">
        <v>496</v>
      </c>
      <c r="J7" s="240" t="s">
        <v>497</v>
      </c>
    </row>
    <row r="8" spans="1:10" x14ac:dyDescent="0.2">
      <c r="A8" s="292"/>
      <c r="B8" s="160"/>
      <c r="C8" s="293"/>
      <c r="D8" s="294" t="s">
        <v>498</v>
      </c>
      <c r="E8" s="154" t="s">
        <v>499</v>
      </c>
      <c r="F8" s="62" t="s">
        <v>500</v>
      </c>
      <c r="G8" s="154" t="s">
        <v>501</v>
      </c>
      <c r="H8" s="39" t="s">
        <v>499</v>
      </c>
      <c r="I8" s="202" t="s">
        <v>1633</v>
      </c>
      <c r="J8" s="208" t="s">
        <v>1634</v>
      </c>
    </row>
    <row r="9" spans="1:10" x14ac:dyDescent="0.2">
      <c r="A9" s="295"/>
      <c r="B9" s="296"/>
      <c r="C9" s="71"/>
      <c r="D9" s="297"/>
      <c r="E9" s="247"/>
      <c r="F9" s="49" t="s">
        <v>1635</v>
      </c>
      <c r="G9" s="50" t="s">
        <v>499</v>
      </c>
      <c r="H9" s="298"/>
      <c r="I9" s="241" t="s">
        <v>1637</v>
      </c>
      <c r="J9" s="241" t="s">
        <v>1637</v>
      </c>
    </row>
    <row r="10" spans="1:10" ht="21" customHeight="1" x14ac:dyDescent="0.2">
      <c r="A10" s="100" t="s">
        <v>2934</v>
      </c>
      <c r="B10" s="6" t="s">
        <v>2935</v>
      </c>
      <c r="C10" s="62" t="s">
        <v>2936</v>
      </c>
      <c r="D10" s="294" t="s">
        <v>2525</v>
      </c>
      <c r="E10" s="266">
        <f>VLOOKUP(D10,ФОТ!$B$3:$C$105,2,FALSE)</f>
        <v>131.12</v>
      </c>
      <c r="F10" s="249">
        <v>0.32</v>
      </c>
      <c r="G10" s="262">
        <f>ROUND(E10*F10,2)</f>
        <v>41.96</v>
      </c>
      <c r="H10" s="220">
        <f>ROUND(G10*ФОТ!$D$3,2)</f>
        <v>111.78</v>
      </c>
      <c r="I10" s="190">
        <f>ROUND(H10*ФОТ!$E$3,1)</f>
        <v>162.1</v>
      </c>
      <c r="J10" s="190">
        <f>ROUND(H10*ФОТ!$F$3,1)</f>
        <v>145.30000000000001</v>
      </c>
    </row>
    <row r="11" spans="1:10" x14ac:dyDescent="0.2">
      <c r="A11" s="100"/>
      <c r="B11" s="6" t="s">
        <v>2937</v>
      </c>
      <c r="C11" s="62"/>
      <c r="D11" s="153"/>
      <c r="E11" s="62"/>
      <c r="F11" s="154"/>
      <c r="G11" s="39"/>
      <c r="H11" s="55"/>
      <c r="I11" s="202"/>
      <c r="J11" s="417"/>
    </row>
    <row r="12" spans="1:10" x14ac:dyDescent="0.2">
      <c r="A12" s="100"/>
      <c r="B12" s="6" t="s">
        <v>2938</v>
      </c>
      <c r="C12" s="62"/>
      <c r="D12" s="153"/>
      <c r="E12" s="62"/>
      <c r="F12" s="154"/>
      <c r="G12" s="42"/>
      <c r="H12" s="56"/>
      <c r="I12" s="418"/>
      <c r="J12" s="192"/>
    </row>
    <row r="13" spans="1:10" ht="18" customHeight="1" x14ac:dyDescent="0.2">
      <c r="A13" s="100" t="s">
        <v>2714</v>
      </c>
      <c r="B13" s="6" t="s">
        <v>2715</v>
      </c>
      <c r="C13" s="62" t="s">
        <v>2219</v>
      </c>
      <c r="D13" s="294" t="s">
        <v>2524</v>
      </c>
      <c r="E13" s="266">
        <f>VLOOKUP(D13,ФОТ!$B$3:$C$105,2,FALSE)</f>
        <v>113.69</v>
      </c>
      <c r="F13" s="154">
        <v>0.72</v>
      </c>
      <c r="G13" s="262">
        <f t="shared" ref="G13:G29" si="0">ROUND(E13*F13,2)</f>
        <v>81.86</v>
      </c>
      <c r="H13" s="220">
        <f>ROUND(G13*ФОТ!$D$3,2)</f>
        <v>218.08</v>
      </c>
      <c r="I13" s="190">
        <f>ROUND(H13*ФОТ!$E$3,1)</f>
        <v>316.2</v>
      </c>
      <c r="J13" s="190">
        <f>ROUND(H13*ФОТ!$F$3,1)</f>
        <v>283.5</v>
      </c>
    </row>
    <row r="14" spans="1:10" x14ac:dyDescent="0.2">
      <c r="A14" s="100"/>
      <c r="B14" s="6" t="s">
        <v>2716</v>
      </c>
      <c r="C14" s="62"/>
      <c r="D14" s="294" t="s">
        <v>2525</v>
      </c>
      <c r="E14" s="266">
        <f>VLOOKUP(D14,ФОТ!$B$3:$C$105,2,FALSE)</f>
        <v>131.12</v>
      </c>
      <c r="F14" s="154">
        <v>0.72</v>
      </c>
      <c r="G14" s="262">
        <f t="shared" si="0"/>
        <v>94.41</v>
      </c>
      <c r="H14" s="220">
        <f>ROUND(G14*ФОТ!$D$3,2)</f>
        <v>251.51</v>
      </c>
      <c r="I14" s="190">
        <f>ROUND(H14*ФОТ!$E$3,1)</f>
        <v>364.7</v>
      </c>
      <c r="J14" s="190">
        <f>ROUND(H14*ФОТ!$F$3,1)</f>
        <v>327</v>
      </c>
    </row>
    <row r="15" spans="1:10" ht="15" x14ac:dyDescent="0.25">
      <c r="A15" s="100"/>
      <c r="B15" s="6"/>
      <c r="C15" s="62"/>
      <c r="D15" s="294"/>
      <c r="E15" s="266"/>
      <c r="F15" s="154"/>
      <c r="G15" s="262"/>
      <c r="H15" s="220"/>
      <c r="I15" s="242">
        <f>I13+I14</f>
        <v>680.9</v>
      </c>
      <c r="J15" s="242">
        <f>J13+J14</f>
        <v>610.5</v>
      </c>
    </row>
    <row r="16" spans="1:10" ht="18" customHeight="1" x14ac:dyDescent="0.2">
      <c r="A16" s="100" t="s">
        <v>2717</v>
      </c>
      <c r="B16" s="6" t="s">
        <v>2718</v>
      </c>
      <c r="C16" s="62" t="s">
        <v>2219</v>
      </c>
      <c r="D16" s="294" t="s">
        <v>2524</v>
      </c>
      <c r="E16" s="266">
        <f>VLOOKUP(D16,ФОТ!$B$3:$C$105,2,FALSE)</f>
        <v>113.69</v>
      </c>
      <c r="F16" s="154">
        <v>0.82</v>
      </c>
      <c r="G16" s="262">
        <f t="shared" si="0"/>
        <v>93.23</v>
      </c>
      <c r="H16" s="220">
        <f>ROUND(G16*ФОТ!$D$3,2)</f>
        <v>248.36</v>
      </c>
      <c r="I16" s="190">
        <f>ROUND(H16*ФОТ!$E$3,1)</f>
        <v>360.1</v>
      </c>
      <c r="J16" s="190">
        <f>ROUND(H16*ФОТ!$F$3,1)</f>
        <v>322.89999999999998</v>
      </c>
    </row>
    <row r="17" spans="1:10" x14ac:dyDescent="0.2">
      <c r="A17" s="100"/>
      <c r="B17" s="6"/>
      <c r="C17" s="62"/>
      <c r="D17" s="294" t="s">
        <v>2525</v>
      </c>
      <c r="E17" s="266">
        <f>VLOOKUP(D17,ФОТ!$B$3:$C$105,2,FALSE)</f>
        <v>131.12</v>
      </c>
      <c r="F17" s="154">
        <v>0.82</v>
      </c>
      <c r="G17" s="262">
        <f t="shared" si="0"/>
        <v>107.52</v>
      </c>
      <c r="H17" s="220">
        <f>ROUND(G17*ФОТ!$D$3,2)</f>
        <v>286.43</v>
      </c>
      <c r="I17" s="190">
        <f>ROUND(H17*ФОТ!$E$3,1)</f>
        <v>415.3</v>
      </c>
      <c r="J17" s="190">
        <f>ROUND(H17*ФОТ!$F$3,1)</f>
        <v>372.4</v>
      </c>
    </row>
    <row r="18" spans="1:10" ht="15" x14ac:dyDescent="0.25">
      <c r="A18" s="100"/>
      <c r="B18" s="6"/>
      <c r="C18" s="62"/>
      <c r="D18" s="294"/>
      <c r="E18" s="266"/>
      <c r="F18" s="154"/>
      <c r="G18" s="262"/>
      <c r="H18" s="220"/>
      <c r="I18" s="242">
        <f>I16+I17</f>
        <v>775.4</v>
      </c>
      <c r="J18" s="242">
        <f>J16+J17</f>
        <v>695.3</v>
      </c>
    </row>
    <row r="19" spans="1:10" ht="18" customHeight="1" x14ac:dyDescent="0.2">
      <c r="A19" s="100" t="s">
        <v>2719</v>
      </c>
      <c r="B19" s="6" t="s">
        <v>2720</v>
      </c>
      <c r="C19" s="62" t="s">
        <v>2219</v>
      </c>
      <c r="D19" s="294" t="s">
        <v>2524</v>
      </c>
      <c r="E19" s="266">
        <f>VLOOKUP(D19,ФОТ!$B$3:$C$105,2,FALSE)</f>
        <v>113.69</v>
      </c>
      <c r="F19" s="154">
        <v>0.98</v>
      </c>
      <c r="G19" s="262">
        <f t="shared" si="0"/>
        <v>111.42</v>
      </c>
      <c r="H19" s="220">
        <f>ROUND(G19*ФОТ!$D$3,2)</f>
        <v>296.82</v>
      </c>
      <c r="I19" s="190">
        <f>ROUND(H19*ФОТ!$E$3,1)</f>
        <v>430.4</v>
      </c>
      <c r="J19" s="195"/>
    </row>
    <row r="20" spans="1:10" x14ac:dyDescent="0.2">
      <c r="A20" s="100"/>
      <c r="B20" s="6"/>
      <c r="C20" s="62"/>
      <c r="D20" s="294" t="s">
        <v>2525</v>
      </c>
      <c r="E20" s="266">
        <f>VLOOKUP(D20,ФОТ!$B$3:$C$105,2,FALSE)</f>
        <v>131.12</v>
      </c>
      <c r="F20" s="154">
        <v>0.98</v>
      </c>
      <c r="G20" s="262">
        <f t="shared" si="0"/>
        <v>128.5</v>
      </c>
      <c r="H20" s="220">
        <f>ROUND(G20*ФОТ!$D$3,2)</f>
        <v>342.32</v>
      </c>
      <c r="I20" s="190">
        <f>ROUND(H20*ФОТ!$E$3,1)</f>
        <v>496.4</v>
      </c>
      <c r="J20" s="195"/>
    </row>
    <row r="21" spans="1:10" ht="15" x14ac:dyDescent="0.25">
      <c r="A21" s="100"/>
      <c r="B21" s="6"/>
      <c r="C21" s="62"/>
      <c r="D21" s="294"/>
      <c r="E21" s="266"/>
      <c r="F21" s="154"/>
      <c r="G21" s="262"/>
      <c r="H21" s="220"/>
      <c r="I21" s="242">
        <f>I19+I20</f>
        <v>926.8</v>
      </c>
      <c r="J21" s="195"/>
    </row>
    <row r="22" spans="1:10" ht="18" customHeight="1" x14ac:dyDescent="0.2">
      <c r="A22" s="100" t="s">
        <v>2721</v>
      </c>
      <c r="B22" s="57" t="s">
        <v>502</v>
      </c>
      <c r="C22" s="62" t="s">
        <v>2219</v>
      </c>
      <c r="D22" s="294" t="s">
        <v>2524</v>
      </c>
      <c r="E22" s="266">
        <f>VLOOKUP(D22,ФОТ!$B$3:$C$105,2,FALSE)</f>
        <v>113.69</v>
      </c>
      <c r="F22" s="55">
        <v>1.08</v>
      </c>
      <c r="G22" s="262">
        <f t="shared" si="0"/>
        <v>122.79</v>
      </c>
      <c r="H22" s="220">
        <f>ROUND(G22*ФОТ!$D$3,2)</f>
        <v>327.11</v>
      </c>
      <c r="I22" s="190">
        <f>ROUND(H22*ФОТ!$E$3,1)</f>
        <v>474.3</v>
      </c>
      <c r="J22" s="195"/>
    </row>
    <row r="23" spans="1:10" x14ac:dyDescent="0.2">
      <c r="A23" s="100"/>
      <c r="B23" s="6"/>
      <c r="C23" s="62"/>
      <c r="D23" s="294" t="s">
        <v>2525</v>
      </c>
      <c r="E23" s="266">
        <f>VLOOKUP(D23,ФОТ!$B$3:$C$105,2,FALSE)</f>
        <v>131.12</v>
      </c>
      <c r="F23" s="154">
        <v>1.08</v>
      </c>
      <c r="G23" s="262">
        <f t="shared" si="0"/>
        <v>141.61000000000001</v>
      </c>
      <c r="H23" s="220">
        <f>ROUND(G23*ФОТ!$D$3,2)</f>
        <v>377.25</v>
      </c>
      <c r="I23" s="190">
        <f>ROUND(H23*ФОТ!$E$3,1)</f>
        <v>547</v>
      </c>
      <c r="J23" s="195"/>
    </row>
    <row r="24" spans="1:10" ht="15" x14ac:dyDescent="0.25">
      <c r="A24" s="100"/>
      <c r="B24" s="6"/>
      <c r="C24" s="62"/>
      <c r="D24" s="294"/>
      <c r="E24" s="266"/>
      <c r="F24" s="154"/>
      <c r="G24" s="262"/>
      <c r="H24" s="220"/>
      <c r="I24" s="242">
        <f>I22+I23</f>
        <v>1021.3</v>
      </c>
      <c r="J24" s="261"/>
    </row>
    <row r="25" spans="1:10" ht="18" customHeight="1" x14ac:dyDescent="0.2">
      <c r="A25" s="100" t="s">
        <v>503</v>
      </c>
      <c r="B25" s="6" t="s">
        <v>504</v>
      </c>
      <c r="C25" s="62" t="s">
        <v>2219</v>
      </c>
      <c r="D25" s="294" t="s">
        <v>2524</v>
      </c>
      <c r="E25" s="266">
        <f>VLOOKUP(D25,ФОТ!$B$3:$C$105,2,FALSE)</f>
        <v>113.69</v>
      </c>
      <c r="F25" s="154">
        <v>1.25</v>
      </c>
      <c r="G25" s="262">
        <f t="shared" si="0"/>
        <v>142.11000000000001</v>
      </c>
      <c r="H25" s="220">
        <f>ROUND(G25*ФОТ!$D$3,2)</f>
        <v>378.58</v>
      </c>
      <c r="I25" s="190">
        <f>ROUND(H25*ФОТ!$E$3,1)</f>
        <v>548.9</v>
      </c>
      <c r="J25" s="195"/>
    </row>
    <row r="26" spans="1:10" x14ac:dyDescent="0.2">
      <c r="A26" s="100"/>
      <c r="B26" s="6"/>
      <c r="C26" s="62"/>
      <c r="D26" s="294" t="s">
        <v>2525</v>
      </c>
      <c r="E26" s="266">
        <f>VLOOKUP(D26,ФОТ!$B$3:$C$105,2,FALSE)</f>
        <v>131.12</v>
      </c>
      <c r="F26" s="154">
        <v>1.25</v>
      </c>
      <c r="G26" s="262">
        <f t="shared" si="0"/>
        <v>163.9</v>
      </c>
      <c r="H26" s="220">
        <f>ROUND(G26*ФОТ!$D$3,2)</f>
        <v>436.63</v>
      </c>
      <c r="I26" s="190">
        <f>ROUND(H26*ФОТ!$E$3,1)</f>
        <v>633.1</v>
      </c>
      <c r="J26" s="195"/>
    </row>
    <row r="27" spans="1:10" ht="15" x14ac:dyDescent="0.25">
      <c r="A27" s="100"/>
      <c r="B27" s="6"/>
      <c r="C27" s="62"/>
      <c r="D27" s="294"/>
      <c r="E27" s="266"/>
      <c r="F27" s="154"/>
      <c r="G27" s="262"/>
      <c r="H27" s="220"/>
      <c r="I27" s="242">
        <f>I25+I26</f>
        <v>1182</v>
      </c>
      <c r="J27" s="242">
        <f>J25+J26</f>
        <v>0</v>
      </c>
    </row>
    <row r="28" spans="1:10" ht="18" customHeight="1" x14ac:dyDescent="0.2">
      <c r="A28" s="100" t="s">
        <v>505</v>
      </c>
      <c r="B28" s="6" t="s">
        <v>506</v>
      </c>
      <c r="C28" s="62" t="s">
        <v>507</v>
      </c>
      <c r="D28" s="294" t="s">
        <v>2524</v>
      </c>
      <c r="E28" s="266">
        <f>VLOOKUP(D28,ФОТ!$B$3:$C$105,2,FALSE)</f>
        <v>113.69</v>
      </c>
      <c r="F28" s="154">
        <v>0.34</v>
      </c>
      <c r="G28" s="262">
        <f t="shared" si="0"/>
        <v>38.65</v>
      </c>
      <c r="H28" s="220">
        <f>ROUND(G28*ФОТ!$D$3,2)</f>
        <v>102.96</v>
      </c>
      <c r="I28" s="190">
        <f>ROUND(H28*ФОТ!$E$3,1)</f>
        <v>149.30000000000001</v>
      </c>
      <c r="J28" s="195"/>
    </row>
    <row r="29" spans="1:10" x14ac:dyDescent="0.2">
      <c r="A29" s="100"/>
      <c r="B29" s="6" t="s">
        <v>508</v>
      </c>
      <c r="C29" s="62" t="s">
        <v>509</v>
      </c>
      <c r="D29" s="294" t="s">
        <v>2525</v>
      </c>
      <c r="E29" s="266">
        <f>VLOOKUP(D29,ФОТ!$B$3:$C$105,2,FALSE)</f>
        <v>131.12</v>
      </c>
      <c r="F29" s="55">
        <v>0.35</v>
      </c>
      <c r="G29" s="262">
        <f t="shared" si="0"/>
        <v>45.89</v>
      </c>
      <c r="H29" s="220">
        <f>ROUND(G29*ФОТ!$D$3,2)</f>
        <v>122.25</v>
      </c>
      <c r="I29" s="190">
        <f>ROUND(H29*ФОТ!$E$3,1)</f>
        <v>177.3</v>
      </c>
      <c r="J29" s="195"/>
    </row>
    <row r="30" spans="1:10" ht="15" x14ac:dyDescent="0.25">
      <c r="A30" s="100"/>
      <c r="B30" s="6"/>
      <c r="C30" s="62"/>
      <c r="D30" s="53"/>
      <c r="E30" s="266"/>
      <c r="F30" s="55"/>
      <c r="G30" s="262"/>
      <c r="H30" s="220"/>
      <c r="I30" s="242">
        <f>I28+I29</f>
        <v>326.60000000000002</v>
      </c>
      <c r="J30" s="195"/>
    </row>
    <row r="31" spans="1:10" x14ac:dyDescent="0.2">
      <c r="A31" s="100"/>
      <c r="B31" s="6" t="s">
        <v>510</v>
      </c>
      <c r="C31" s="62"/>
      <c r="D31" s="153"/>
      <c r="E31" s="62"/>
      <c r="F31" s="55"/>
      <c r="G31" s="42"/>
      <c r="H31" s="56"/>
      <c r="I31" s="202"/>
      <c r="J31" s="390"/>
    </row>
    <row r="32" spans="1:10" ht="18" customHeight="1" x14ac:dyDescent="0.2">
      <c r="A32" s="100" t="s">
        <v>511</v>
      </c>
      <c r="B32" s="6" t="s">
        <v>512</v>
      </c>
      <c r="C32" s="62" t="s">
        <v>2605</v>
      </c>
      <c r="D32" s="294" t="s">
        <v>2524</v>
      </c>
      <c r="E32" s="266">
        <f>VLOOKUP(D32,ФОТ!$B$3:$C$105,2,FALSE)</f>
        <v>113.69</v>
      </c>
      <c r="F32" s="373">
        <v>0.03</v>
      </c>
      <c r="G32" s="262">
        <f t="shared" ref="G32:G48" si="1">ROUND(E32*F32,2)</f>
        <v>3.41</v>
      </c>
      <c r="H32" s="220">
        <f>ROUND(G32*ФОТ!$D$3,2)</f>
        <v>9.08</v>
      </c>
      <c r="I32" s="190">
        <f>ROUND(H32*ФОТ!$E$3,1)</f>
        <v>13.2</v>
      </c>
      <c r="J32" s="195"/>
    </row>
    <row r="33" spans="1:10" x14ac:dyDescent="0.2">
      <c r="A33" s="100"/>
      <c r="B33" s="6" t="s">
        <v>513</v>
      </c>
      <c r="C33" s="62"/>
      <c r="D33" s="294" t="s">
        <v>2525</v>
      </c>
      <c r="E33" s="266">
        <f>VLOOKUP(D33,ФОТ!$B$3:$C$105,2,FALSE)</f>
        <v>131.12</v>
      </c>
      <c r="F33" s="55">
        <v>0.03</v>
      </c>
      <c r="G33" s="262">
        <f t="shared" si="1"/>
        <v>3.93</v>
      </c>
      <c r="H33" s="220">
        <f>ROUND(G33*ФОТ!$D$3,2)</f>
        <v>10.47</v>
      </c>
      <c r="I33" s="190">
        <f>ROUND(H33*ФОТ!$E$3,1)</f>
        <v>15.2</v>
      </c>
      <c r="J33" s="195"/>
    </row>
    <row r="34" spans="1:10" ht="15" x14ac:dyDescent="0.25">
      <c r="A34" s="100"/>
      <c r="B34" s="6"/>
      <c r="C34" s="62"/>
      <c r="D34" s="294"/>
      <c r="E34" s="266"/>
      <c r="F34" s="55"/>
      <c r="G34" s="262"/>
      <c r="H34" s="220"/>
      <c r="I34" s="242">
        <f>I32+I33</f>
        <v>28.4</v>
      </c>
      <c r="J34" s="261"/>
    </row>
    <row r="35" spans="1:10" ht="21" customHeight="1" x14ac:dyDescent="0.2">
      <c r="A35" s="100" t="s">
        <v>514</v>
      </c>
      <c r="B35" s="57" t="s">
        <v>515</v>
      </c>
      <c r="C35" s="62" t="s">
        <v>3514</v>
      </c>
      <c r="D35" s="294" t="s">
        <v>2524</v>
      </c>
      <c r="E35" s="266">
        <f>VLOOKUP(D35,ФОТ!$B$3:$C$105,2,FALSE)</f>
        <v>113.69</v>
      </c>
      <c r="F35" s="55">
        <v>1.1200000000000001</v>
      </c>
      <c r="G35" s="262">
        <f t="shared" si="1"/>
        <v>127.33</v>
      </c>
      <c r="H35" s="220">
        <f>ROUND(G35*ФОТ!$D$3,2)</f>
        <v>339.21</v>
      </c>
      <c r="I35" s="190">
        <f>ROUND(H35*ФОТ!$E$3,1)</f>
        <v>491.9</v>
      </c>
      <c r="J35" s="195"/>
    </row>
    <row r="36" spans="1:10" x14ac:dyDescent="0.2">
      <c r="A36" s="100"/>
      <c r="B36" s="6" t="s">
        <v>516</v>
      </c>
      <c r="C36" s="62"/>
      <c r="D36" s="294" t="s">
        <v>2525</v>
      </c>
      <c r="E36" s="266">
        <f>VLOOKUP(D36,ФОТ!$B$3:$C$105,2,FALSE)</f>
        <v>131.12</v>
      </c>
      <c r="F36" s="154">
        <v>1.1299999999999999</v>
      </c>
      <c r="G36" s="262">
        <f t="shared" si="1"/>
        <v>148.16999999999999</v>
      </c>
      <c r="H36" s="220">
        <f>ROUND(G36*ФОТ!$D$3,2)</f>
        <v>394.72</v>
      </c>
      <c r="I36" s="190">
        <f>ROUND(H36*ФОТ!$E$3,1)</f>
        <v>572.29999999999995</v>
      </c>
      <c r="J36" s="195"/>
    </row>
    <row r="37" spans="1:10" ht="15" x14ac:dyDescent="0.25">
      <c r="A37" s="100"/>
      <c r="B37" s="6"/>
      <c r="C37" s="62"/>
      <c r="D37" s="294"/>
      <c r="E37" s="266"/>
      <c r="F37" s="154"/>
      <c r="G37" s="262"/>
      <c r="H37" s="220"/>
      <c r="I37" s="242">
        <f>I35+I36</f>
        <v>1064.2</v>
      </c>
      <c r="J37" s="261"/>
    </row>
    <row r="38" spans="1:10" ht="21.75" customHeight="1" x14ac:dyDescent="0.2">
      <c r="A38" s="100" t="s">
        <v>517</v>
      </c>
      <c r="B38" s="6" t="s">
        <v>518</v>
      </c>
      <c r="C38" s="62" t="s">
        <v>2219</v>
      </c>
      <c r="D38" s="294" t="s">
        <v>2524</v>
      </c>
      <c r="E38" s="266">
        <f>VLOOKUP(D38,ФОТ!$B$3:$C$105,2,FALSE)</f>
        <v>113.69</v>
      </c>
      <c r="F38" s="154">
        <v>1.8</v>
      </c>
      <c r="G38" s="262">
        <f t="shared" si="1"/>
        <v>204.64</v>
      </c>
      <c r="H38" s="220">
        <f>ROUND(G38*ФОТ!$D$3,2)</f>
        <v>545.16</v>
      </c>
      <c r="I38" s="190">
        <f>ROUND(H38*ФОТ!$E$3,1)</f>
        <v>790.5</v>
      </c>
      <c r="J38" s="195"/>
    </row>
    <row r="39" spans="1:10" x14ac:dyDescent="0.2">
      <c r="A39" s="100"/>
      <c r="B39" s="6"/>
      <c r="C39" s="62"/>
      <c r="D39" s="294" t="s">
        <v>2525</v>
      </c>
      <c r="E39" s="266">
        <f>VLOOKUP(D39,ФОТ!$B$3:$C$105,2,FALSE)</f>
        <v>131.12</v>
      </c>
      <c r="F39" s="39">
        <v>1.81</v>
      </c>
      <c r="G39" s="262">
        <f t="shared" si="1"/>
        <v>237.33</v>
      </c>
      <c r="H39" s="220">
        <f>ROUND(G39*ФОТ!$D$3,2)</f>
        <v>632.25</v>
      </c>
      <c r="I39" s="190">
        <f>ROUND(H39*ФОТ!$E$3,1)</f>
        <v>916.8</v>
      </c>
      <c r="J39" s="195"/>
    </row>
    <row r="40" spans="1:10" ht="15" x14ac:dyDescent="0.25">
      <c r="A40" s="100"/>
      <c r="B40" s="6"/>
      <c r="C40" s="62"/>
      <c r="D40" s="294"/>
      <c r="E40" s="266"/>
      <c r="F40" s="55"/>
      <c r="G40" s="262"/>
      <c r="H40" s="220"/>
      <c r="I40" s="242">
        <f>I38+I39</f>
        <v>1707.3</v>
      </c>
      <c r="J40" s="195"/>
    </row>
    <row r="41" spans="1:10" ht="21.75" customHeight="1" x14ac:dyDescent="0.2">
      <c r="A41" s="100" t="s">
        <v>519</v>
      </c>
      <c r="B41" s="6" t="s">
        <v>406</v>
      </c>
      <c r="C41" s="62" t="s">
        <v>2219</v>
      </c>
      <c r="D41" s="294" t="s">
        <v>2524</v>
      </c>
      <c r="E41" s="266">
        <f>VLOOKUP(D41,ФОТ!$B$3:$C$105,2,FALSE)</f>
        <v>113.69</v>
      </c>
      <c r="F41" s="154">
        <v>2.6</v>
      </c>
      <c r="G41" s="262">
        <f t="shared" si="1"/>
        <v>295.58999999999997</v>
      </c>
      <c r="H41" s="220">
        <f>ROUND(G41*ФОТ!$D$3,2)</f>
        <v>787.45</v>
      </c>
      <c r="I41" s="190">
        <f>ROUND(H41*ФОТ!$E$3,1)</f>
        <v>1141.8</v>
      </c>
      <c r="J41" s="195"/>
    </row>
    <row r="42" spans="1:10" ht="13.5" customHeight="1" x14ac:dyDescent="0.2">
      <c r="A42" s="100"/>
      <c r="B42" s="6"/>
      <c r="C42" s="62"/>
      <c r="D42" s="294" t="s">
        <v>2525</v>
      </c>
      <c r="E42" s="266">
        <f>VLOOKUP(D42,ФОТ!$B$3:$C$105,2,FALSE)</f>
        <v>131.12</v>
      </c>
      <c r="F42" s="39">
        <v>2.6</v>
      </c>
      <c r="G42" s="262">
        <f t="shared" si="1"/>
        <v>340.91</v>
      </c>
      <c r="H42" s="220">
        <f>ROUND(G42*ФОТ!$D$3,2)</f>
        <v>908.18</v>
      </c>
      <c r="I42" s="190">
        <f>ROUND(H42*ФОТ!$E$3,1)</f>
        <v>1316.9</v>
      </c>
      <c r="J42" s="195"/>
    </row>
    <row r="43" spans="1:10" ht="13.5" customHeight="1" x14ac:dyDescent="0.25">
      <c r="A43" s="100"/>
      <c r="B43" s="6"/>
      <c r="C43" s="62"/>
      <c r="D43" s="294"/>
      <c r="E43" s="266"/>
      <c r="F43" s="55"/>
      <c r="G43" s="262"/>
      <c r="H43" s="220"/>
      <c r="I43" s="242">
        <f>I41+I42</f>
        <v>2458.6999999999998</v>
      </c>
      <c r="J43" s="195"/>
    </row>
    <row r="44" spans="1:10" ht="25.5" customHeight="1" x14ac:dyDescent="0.2">
      <c r="A44" s="100" t="s">
        <v>407</v>
      </c>
      <c r="B44" s="6" t="s">
        <v>408</v>
      </c>
      <c r="C44" s="62" t="s">
        <v>3514</v>
      </c>
      <c r="D44" s="294" t="s">
        <v>2524</v>
      </c>
      <c r="E44" s="266">
        <f>VLOOKUP(D44,ФОТ!$B$3:$C$105,2,FALSE)</f>
        <v>113.69</v>
      </c>
      <c r="F44" s="154">
        <v>3.04</v>
      </c>
      <c r="G44" s="262">
        <f t="shared" si="1"/>
        <v>345.62</v>
      </c>
      <c r="H44" s="220">
        <f>ROUND(G44*ФОТ!$D$3,2)</f>
        <v>920.73</v>
      </c>
      <c r="I44" s="190">
        <f>ROUND(H44*ФОТ!$E$3,1)</f>
        <v>1335.1</v>
      </c>
      <c r="J44" s="195"/>
    </row>
    <row r="45" spans="1:10" ht="14.25" customHeight="1" x14ac:dyDescent="0.2">
      <c r="A45" s="100"/>
      <c r="B45" s="6"/>
      <c r="C45" s="62"/>
      <c r="D45" s="294" t="s">
        <v>2525</v>
      </c>
      <c r="E45" s="266">
        <f>VLOOKUP(D45,ФОТ!$B$3:$C$105,2,FALSE)</f>
        <v>131.12</v>
      </c>
      <c r="F45" s="39">
        <v>3.04</v>
      </c>
      <c r="G45" s="262">
        <f t="shared" si="1"/>
        <v>398.6</v>
      </c>
      <c r="H45" s="220">
        <f>ROUND(G45*ФОТ!$D$3,2)</f>
        <v>1061.8699999999999</v>
      </c>
      <c r="I45" s="190">
        <f>ROUND(H45*ФОТ!$E$3,1)</f>
        <v>1539.7</v>
      </c>
      <c r="J45" s="195"/>
    </row>
    <row r="46" spans="1:10" ht="14.25" customHeight="1" x14ac:dyDescent="0.25">
      <c r="A46" s="100"/>
      <c r="B46" s="6"/>
      <c r="C46" s="62"/>
      <c r="D46" s="294"/>
      <c r="E46" s="266"/>
      <c r="F46" s="55"/>
      <c r="G46" s="262"/>
      <c r="H46" s="220"/>
      <c r="I46" s="242">
        <f>I44+I45</f>
        <v>2874.8</v>
      </c>
      <c r="J46" s="195"/>
    </row>
    <row r="47" spans="1:10" ht="23.25" customHeight="1" x14ac:dyDescent="0.2">
      <c r="A47" s="100" t="s">
        <v>1683</v>
      </c>
      <c r="B47" s="6" t="s">
        <v>1684</v>
      </c>
      <c r="C47" s="62" t="s">
        <v>1685</v>
      </c>
      <c r="D47" s="294" t="s">
        <v>2524</v>
      </c>
      <c r="E47" s="266">
        <f>VLOOKUP(D47,ФОТ!$B$3:$C$105,2,FALSE)</f>
        <v>113.69</v>
      </c>
      <c r="F47" s="154">
        <v>5.67</v>
      </c>
      <c r="G47" s="262">
        <f t="shared" si="1"/>
        <v>644.62</v>
      </c>
      <c r="H47" s="220">
        <f>ROUND(G47*ФОТ!$D$3,2)</f>
        <v>1717.27</v>
      </c>
      <c r="I47" s="190">
        <f>ROUND(H47*ФОТ!$E$3,1)</f>
        <v>2490</v>
      </c>
      <c r="J47" s="195"/>
    </row>
    <row r="48" spans="1:10" x14ac:dyDescent="0.2">
      <c r="A48" s="100"/>
      <c r="B48" s="6" t="s">
        <v>1686</v>
      </c>
      <c r="C48" s="62" t="s">
        <v>1687</v>
      </c>
      <c r="D48" s="294" t="s">
        <v>2525</v>
      </c>
      <c r="E48" s="266">
        <f>VLOOKUP(D48,ФОТ!$B$3:$C$105,2,FALSE)</f>
        <v>131.12</v>
      </c>
      <c r="F48" s="39">
        <v>2.84</v>
      </c>
      <c r="G48" s="262">
        <f t="shared" si="1"/>
        <v>372.38</v>
      </c>
      <c r="H48" s="220">
        <f>ROUND(G48*ФОТ!$D$3,2)</f>
        <v>992.02</v>
      </c>
      <c r="I48" s="190">
        <f>ROUND(H48*ФОТ!$E$3,1)</f>
        <v>1438.4</v>
      </c>
      <c r="J48" s="195"/>
    </row>
    <row r="49" spans="1:10" ht="15" x14ac:dyDescent="0.25">
      <c r="A49" s="100"/>
      <c r="B49" s="6"/>
      <c r="C49" s="62"/>
      <c r="D49" s="294"/>
      <c r="E49" s="266"/>
      <c r="F49" s="55"/>
      <c r="G49" s="262"/>
      <c r="H49" s="220"/>
      <c r="I49" s="242">
        <f>I47+I48</f>
        <v>3928.4</v>
      </c>
      <c r="J49" s="195"/>
    </row>
    <row r="50" spans="1:10" ht="21" customHeight="1" x14ac:dyDescent="0.2">
      <c r="A50" s="100" t="s">
        <v>1688</v>
      </c>
      <c r="B50" s="6" t="s">
        <v>1689</v>
      </c>
      <c r="C50" s="62" t="s">
        <v>1690</v>
      </c>
      <c r="D50" s="294" t="s">
        <v>2525</v>
      </c>
      <c r="E50" s="266">
        <f>VLOOKUP(D50,ФОТ!$B$3:$C$105,2,FALSE)</f>
        <v>131.12</v>
      </c>
      <c r="F50" s="55">
        <v>2.15</v>
      </c>
      <c r="G50" s="262">
        <f>ROUND(E50*F50,2)</f>
        <v>281.91000000000003</v>
      </c>
      <c r="H50" s="220">
        <f>ROUND(G50*ФОТ!$D$3,2)</f>
        <v>751.01</v>
      </c>
      <c r="I50" s="190">
        <f>ROUND(H50*ФОТ!$E$3,1)</f>
        <v>1089</v>
      </c>
      <c r="J50" s="195"/>
    </row>
    <row r="51" spans="1:10" ht="21" customHeight="1" x14ac:dyDescent="0.2">
      <c r="A51" s="100" t="s">
        <v>1691</v>
      </c>
      <c r="B51" s="57" t="s">
        <v>419</v>
      </c>
      <c r="C51" s="62" t="s">
        <v>2219</v>
      </c>
      <c r="D51" s="294" t="s">
        <v>2525</v>
      </c>
      <c r="E51" s="266">
        <f>VLOOKUP(D51,ФОТ!$B$3:$C$105,2,FALSE)</f>
        <v>131.12</v>
      </c>
      <c r="F51" s="55">
        <v>2.85</v>
      </c>
      <c r="G51" s="262">
        <f>ROUND(E51*F51,2)</f>
        <v>373.69</v>
      </c>
      <c r="H51" s="220">
        <f>ROUND(G51*ФОТ!$D$3,2)</f>
        <v>995.51</v>
      </c>
      <c r="I51" s="190">
        <f>ROUND(H51*ФОТ!$E$3,1)</f>
        <v>1443.5</v>
      </c>
      <c r="J51" s="195"/>
    </row>
    <row r="52" spans="1:10" ht="21" customHeight="1" x14ac:dyDescent="0.2">
      <c r="A52" s="100" t="s">
        <v>420</v>
      </c>
      <c r="B52" s="6" t="s">
        <v>421</v>
      </c>
      <c r="C52" s="62" t="s">
        <v>2219</v>
      </c>
      <c r="D52" s="294" t="s">
        <v>2525</v>
      </c>
      <c r="E52" s="266">
        <f>VLOOKUP(D52,ФОТ!$B$3:$C$105,2,FALSE)</f>
        <v>131.12</v>
      </c>
      <c r="F52" s="39">
        <v>1.1499999999999999</v>
      </c>
      <c r="G52" s="262">
        <f>ROUND(E52*F52,2)</f>
        <v>150.79</v>
      </c>
      <c r="H52" s="220">
        <f>ROUND(G52*ФОТ!$D$3,2)</f>
        <v>401.7</v>
      </c>
      <c r="I52" s="190">
        <f>ROUND(H52*ФОТ!$E$3,1)</f>
        <v>582.5</v>
      </c>
      <c r="J52" s="195"/>
    </row>
    <row r="53" spans="1:10" x14ac:dyDescent="0.2">
      <c r="A53" s="100"/>
      <c r="B53" s="57" t="s">
        <v>422</v>
      </c>
      <c r="C53" s="62"/>
      <c r="D53" s="53"/>
      <c r="E53" s="62"/>
      <c r="F53" s="55"/>
      <c r="G53" s="42"/>
      <c r="H53" s="56"/>
      <c r="I53" s="225"/>
      <c r="J53" s="224"/>
    </row>
    <row r="54" spans="1:10" ht="20.25" customHeight="1" x14ac:dyDescent="0.2">
      <c r="A54" s="370" t="s">
        <v>3376</v>
      </c>
      <c r="B54" s="6" t="s">
        <v>785</v>
      </c>
      <c r="C54" s="62" t="s">
        <v>586</v>
      </c>
      <c r="D54" s="294" t="s">
        <v>2525</v>
      </c>
      <c r="E54" s="266">
        <f>VLOOKUP(D54,ФОТ!$B$3:$C$105,2,FALSE)</f>
        <v>131.12</v>
      </c>
      <c r="F54" s="39">
        <v>1.25</v>
      </c>
      <c r="G54" s="262">
        <f>ROUND(E54*F54,2)</f>
        <v>163.9</v>
      </c>
      <c r="H54" s="220">
        <f>ROUND(G54*ФОТ!$D$3,2)</f>
        <v>436.63</v>
      </c>
      <c r="I54" s="190">
        <f>ROUND(H54*ФОТ!$E$3,1)</f>
        <v>633.1</v>
      </c>
      <c r="J54" s="190">
        <f>ROUND(H54*ФОТ!$F$3,1)</f>
        <v>567.6</v>
      </c>
    </row>
    <row r="55" spans="1:10" ht="23.25" customHeight="1" x14ac:dyDescent="0.2">
      <c r="A55" s="100" t="s">
        <v>423</v>
      </c>
      <c r="B55" s="57" t="s">
        <v>424</v>
      </c>
      <c r="C55" s="62" t="s">
        <v>425</v>
      </c>
      <c r="D55" s="294" t="s">
        <v>2524</v>
      </c>
      <c r="E55" s="266">
        <f>VLOOKUP(D55,ФОТ!$B$3:$C$105,2,FALSE)</f>
        <v>113.69</v>
      </c>
      <c r="F55" s="55">
        <v>22.6</v>
      </c>
      <c r="G55" s="262">
        <f t="shared" ref="G55:G64" si="2">ROUND(E55*F55,2)</f>
        <v>2569.39</v>
      </c>
      <c r="H55" s="220">
        <f>ROUND(G55*ФОТ!$D$3,2)</f>
        <v>6844.85</v>
      </c>
      <c r="I55" s="190">
        <f>ROUND(H55*ФОТ!$E$3,1)</f>
        <v>9925</v>
      </c>
      <c r="J55" s="195"/>
    </row>
    <row r="56" spans="1:10" ht="14.25" x14ac:dyDescent="0.2">
      <c r="A56" s="100"/>
      <c r="B56" s="6" t="s">
        <v>426</v>
      </c>
      <c r="C56" s="62"/>
      <c r="D56" s="294" t="s">
        <v>2526</v>
      </c>
      <c r="E56" s="266">
        <f>VLOOKUP(D56,ФОТ!$B$3:$C$105,2,FALSE)</f>
        <v>144.41</v>
      </c>
      <c r="F56" s="154">
        <v>11.4</v>
      </c>
      <c r="G56" s="262">
        <f t="shared" si="2"/>
        <v>1646.27</v>
      </c>
      <c r="H56" s="220">
        <f>ROUND(G56*ФОТ!$D$3,2)</f>
        <v>4385.66</v>
      </c>
      <c r="I56" s="190">
        <f>ROUND(H56*ФОТ!$E$3,1)</f>
        <v>6359.2</v>
      </c>
      <c r="J56" s="195"/>
    </row>
    <row r="57" spans="1:10" ht="15" x14ac:dyDescent="0.25">
      <c r="A57" s="100"/>
      <c r="B57" s="6"/>
      <c r="C57" s="62"/>
      <c r="D57" s="294"/>
      <c r="E57" s="266"/>
      <c r="F57" s="154"/>
      <c r="G57" s="262"/>
      <c r="H57" s="220"/>
      <c r="I57" s="242">
        <f>I55+I56</f>
        <v>16284.2</v>
      </c>
      <c r="J57" s="195"/>
    </row>
    <row r="58" spans="1:10" ht="18" customHeight="1" x14ac:dyDescent="0.2">
      <c r="A58" s="100" t="s">
        <v>427</v>
      </c>
      <c r="B58" s="57" t="s">
        <v>424</v>
      </c>
      <c r="C58" s="62" t="s">
        <v>2219</v>
      </c>
      <c r="D58" s="294" t="s">
        <v>2524</v>
      </c>
      <c r="E58" s="266">
        <f>VLOOKUP(D58,ФОТ!$B$3:$C$105,2,FALSE)</f>
        <v>113.69</v>
      </c>
      <c r="F58" s="55">
        <v>25.6</v>
      </c>
      <c r="G58" s="262">
        <f t="shared" si="2"/>
        <v>2910.46</v>
      </c>
      <c r="H58" s="220">
        <f>ROUND(G58*ФОТ!$D$3,2)</f>
        <v>7753.47</v>
      </c>
      <c r="I58" s="190">
        <f>ROUND(H58*ФОТ!$E$3,1)</f>
        <v>11242.5</v>
      </c>
      <c r="J58" s="195"/>
    </row>
    <row r="59" spans="1:10" ht="14.25" x14ac:dyDescent="0.2">
      <c r="A59" s="100"/>
      <c r="B59" s="6" t="s">
        <v>428</v>
      </c>
      <c r="C59" s="62"/>
      <c r="D59" s="294" t="s">
        <v>2526</v>
      </c>
      <c r="E59" s="266">
        <f>VLOOKUP(D59,ФОТ!$B$3:$C$105,2,FALSE)</f>
        <v>144.41</v>
      </c>
      <c r="F59" s="55">
        <v>12.8</v>
      </c>
      <c r="G59" s="262">
        <f t="shared" si="2"/>
        <v>1848.45</v>
      </c>
      <c r="H59" s="220">
        <f>ROUND(G59*ФОТ!$D$3,2)</f>
        <v>4924.2700000000004</v>
      </c>
      <c r="I59" s="190">
        <f>ROUND(H59*ФОТ!$E$3,1)</f>
        <v>7140.2</v>
      </c>
      <c r="J59" s="195"/>
    </row>
    <row r="60" spans="1:10" ht="15" x14ac:dyDescent="0.25">
      <c r="A60" s="100"/>
      <c r="B60" s="6"/>
      <c r="C60" s="62"/>
      <c r="D60" s="294"/>
      <c r="E60" s="266"/>
      <c r="F60" s="55"/>
      <c r="G60" s="262"/>
      <c r="H60" s="220"/>
      <c r="I60" s="242">
        <f>I58+I59</f>
        <v>18382.7</v>
      </c>
      <c r="J60" s="195"/>
    </row>
    <row r="61" spans="1:10" ht="18" customHeight="1" x14ac:dyDescent="0.2">
      <c r="A61" s="100" t="s">
        <v>429</v>
      </c>
      <c r="B61" s="57" t="s">
        <v>1069</v>
      </c>
      <c r="C61" s="62" t="s">
        <v>1070</v>
      </c>
      <c r="D61" s="294" t="s">
        <v>2524</v>
      </c>
      <c r="E61" s="266">
        <f>VLOOKUP(D61,ФОТ!$B$3:$C$105,2,FALSE)</f>
        <v>113.69</v>
      </c>
      <c r="F61" s="55">
        <v>1.7</v>
      </c>
      <c r="G61" s="262">
        <f t="shared" si="2"/>
        <v>193.27</v>
      </c>
      <c r="H61" s="220">
        <f>ROUND(G61*ФОТ!$D$3,2)</f>
        <v>514.87</v>
      </c>
      <c r="I61" s="190">
        <f>ROUND(H61*ФОТ!$E$3,1)</f>
        <v>746.6</v>
      </c>
      <c r="J61" s="195"/>
    </row>
    <row r="62" spans="1:10" ht="18" customHeight="1" x14ac:dyDescent="0.2">
      <c r="A62" s="100" t="s">
        <v>1071</v>
      </c>
      <c r="B62" s="57" t="s">
        <v>3486</v>
      </c>
      <c r="C62" s="62" t="s">
        <v>3514</v>
      </c>
      <c r="D62" s="294" t="s">
        <v>2524</v>
      </c>
      <c r="E62" s="266">
        <f>VLOOKUP(D62,ФОТ!$B$3:$C$105,2,FALSE)</f>
        <v>113.69</v>
      </c>
      <c r="F62" s="55">
        <v>2.2999999999999998</v>
      </c>
      <c r="G62" s="262">
        <f t="shared" si="2"/>
        <v>261.49</v>
      </c>
      <c r="H62" s="220">
        <f>ROUND(G62*ФОТ!$D$3,2)</f>
        <v>696.61</v>
      </c>
      <c r="I62" s="190">
        <f>ROUND(H62*ФОТ!$E$3,1)</f>
        <v>1010.1</v>
      </c>
      <c r="J62" s="195"/>
    </row>
    <row r="63" spans="1:10" ht="18" customHeight="1" x14ac:dyDescent="0.2">
      <c r="A63" s="100" t="s">
        <v>3487</v>
      </c>
      <c r="B63" s="6" t="s">
        <v>3488</v>
      </c>
      <c r="C63" s="62" t="s">
        <v>3489</v>
      </c>
      <c r="D63" s="294" t="s">
        <v>2524</v>
      </c>
      <c r="E63" s="266">
        <f>VLOOKUP(D63,ФОТ!$B$3:$C$105,2,FALSE)</f>
        <v>113.69</v>
      </c>
      <c r="F63" s="39">
        <v>0.35</v>
      </c>
      <c r="G63" s="262">
        <f t="shared" si="2"/>
        <v>39.79</v>
      </c>
      <c r="H63" s="220">
        <f>ROUND(G63*ФОТ!$D$3,2)</f>
        <v>106</v>
      </c>
      <c r="I63" s="190">
        <f>ROUND(H63*ФОТ!$E$3,1)</f>
        <v>153.69999999999999</v>
      </c>
      <c r="J63" s="190">
        <f>ROUND(H63*ФОТ!$F$3,1)</f>
        <v>137.80000000000001</v>
      </c>
    </row>
    <row r="64" spans="1:10" ht="18" customHeight="1" x14ac:dyDescent="0.2">
      <c r="A64" s="100" t="s">
        <v>3490</v>
      </c>
      <c r="B64" s="6" t="s">
        <v>3491</v>
      </c>
      <c r="C64" s="62" t="s">
        <v>2219</v>
      </c>
      <c r="D64" s="294" t="s">
        <v>2525</v>
      </c>
      <c r="E64" s="266">
        <f>VLOOKUP(D64,ФОТ!$B$3:$C$105,2,FALSE)</f>
        <v>131.12</v>
      </c>
      <c r="F64" s="55">
        <v>0.85</v>
      </c>
      <c r="G64" s="262">
        <f t="shared" si="2"/>
        <v>111.45</v>
      </c>
      <c r="H64" s="220">
        <f>ROUND(G64*ФОТ!$D$3,2)</f>
        <v>296.89999999999998</v>
      </c>
      <c r="I64" s="190">
        <f>ROUND(H64*ФОТ!$E$3,1)</f>
        <v>430.5</v>
      </c>
      <c r="J64" s="190">
        <f>ROUND(H64*ФОТ!$F$3,1)</f>
        <v>386</v>
      </c>
    </row>
    <row r="65" spans="1:10" x14ac:dyDescent="0.2">
      <c r="A65" s="223"/>
      <c r="B65" s="6"/>
      <c r="C65" s="6"/>
      <c r="D65" s="6"/>
      <c r="E65" s="6"/>
      <c r="F65" s="6"/>
      <c r="G65" s="6"/>
      <c r="H65" s="6"/>
      <c r="I65" s="6"/>
      <c r="J65" s="40"/>
    </row>
    <row r="66" spans="1:10" ht="30" customHeight="1" x14ac:dyDescent="0.2">
      <c r="A66" s="767" t="s">
        <v>1766</v>
      </c>
      <c r="B66" s="770"/>
      <c r="C66" s="770"/>
      <c r="D66" s="770"/>
      <c r="E66" s="770"/>
      <c r="F66" s="770"/>
      <c r="G66" s="770"/>
      <c r="H66" s="770"/>
      <c r="I66" s="770"/>
      <c r="J66" s="769"/>
    </row>
    <row r="67" spans="1:10" x14ac:dyDescent="0.2">
      <c r="A67" s="223"/>
      <c r="B67" s="6"/>
      <c r="C67" s="6"/>
      <c r="D67" s="6"/>
      <c r="E67" s="6"/>
      <c r="F67" s="6"/>
      <c r="G67" s="6"/>
      <c r="H67" s="6"/>
      <c r="I67" s="6"/>
      <c r="J67" s="40"/>
    </row>
    <row r="68" spans="1:10" x14ac:dyDescent="0.2">
      <c r="A68" s="338"/>
      <c r="B68" s="778"/>
      <c r="C68" s="778"/>
      <c r="D68" s="778"/>
      <c r="E68" s="778"/>
      <c r="F68" s="778"/>
      <c r="G68" s="778"/>
      <c r="H68" s="778"/>
      <c r="I68" s="778"/>
      <c r="J68" s="779"/>
    </row>
    <row r="69" spans="1:10" x14ac:dyDescent="0.2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8.75" customHeight="1" x14ac:dyDescent="0.2">
      <c r="A70" s="5" t="s">
        <v>1767</v>
      </c>
      <c r="B70" s="5"/>
      <c r="C70" s="5"/>
      <c r="D70" s="5"/>
      <c r="E70" s="5"/>
      <c r="F70" s="5"/>
      <c r="G70" s="5"/>
      <c r="H70" s="5"/>
      <c r="I70" s="5"/>
      <c r="J70" s="5"/>
    </row>
    <row r="71" spans="1:10" ht="15.75" customHeight="1" x14ac:dyDescent="0.2">
      <c r="A71" s="5"/>
      <c r="B71" s="5"/>
      <c r="C71" s="5"/>
      <c r="D71" s="5"/>
      <c r="E71" s="5"/>
      <c r="F71" s="5"/>
      <c r="G71" s="5"/>
      <c r="H71" s="5"/>
      <c r="I71" s="316"/>
      <c r="J71" s="6"/>
    </row>
    <row r="72" spans="1:10" x14ac:dyDescent="0.2">
      <c r="A72" s="289" t="s">
        <v>3835</v>
      </c>
      <c r="B72" s="290"/>
      <c r="C72" s="186" t="s">
        <v>3836</v>
      </c>
      <c r="D72" s="291" t="s">
        <v>3837</v>
      </c>
      <c r="E72" s="245" t="s">
        <v>484</v>
      </c>
      <c r="F72" s="158" t="s">
        <v>485</v>
      </c>
      <c r="G72" s="245" t="s">
        <v>486</v>
      </c>
      <c r="H72" s="252" t="s">
        <v>487</v>
      </c>
      <c r="I72" s="776" t="s">
        <v>488</v>
      </c>
      <c r="J72" s="777"/>
    </row>
    <row r="73" spans="1:10" x14ac:dyDescent="0.2">
      <c r="A73" s="292" t="s">
        <v>489</v>
      </c>
      <c r="B73" s="160"/>
      <c r="C73" s="293" t="s">
        <v>490</v>
      </c>
      <c r="D73" s="294" t="s">
        <v>491</v>
      </c>
      <c r="E73" s="154" t="s">
        <v>492</v>
      </c>
      <c r="F73" s="62" t="s">
        <v>493</v>
      </c>
      <c r="G73" s="154" t="s">
        <v>494</v>
      </c>
      <c r="H73" s="39" t="s">
        <v>495</v>
      </c>
      <c r="I73" s="239" t="s">
        <v>496</v>
      </c>
      <c r="J73" s="240" t="s">
        <v>497</v>
      </c>
    </row>
    <row r="74" spans="1:10" x14ac:dyDescent="0.2">
      <c r="A74" s="292"/>
      <c r="B74" s="160"/>
      <c r="C74" s="293"/>
      <c r="D74" s="294" t="s">
        <v>498</v>
      </c>
      <c r="E74" s="154" t="s">
        <v>499</v>
      </c>
      <c r="F74" s="62" t="s">
        <v>500</v>
      </c>
      <c r="G74" s="154" t="s">
        <v>501</v>
      </c>
      <c r="H74" s="39" t="s">
        <v>499</v>
      </c>
      <c r="I74" s="202" t="s">
        <v>1633</v>
      </c>
      <c r="J74" s="208" t="s">
        <v>1634</v>
      </c>
    </row>
    <row r="75" spans="1:10" x14ac:dyDescent="0.2">
      <c r="A75" s="295"/>
      <c r="B75" s="296"/>
      <c r="C75" s="71"/>
      <c r="D75" s="297"/>
      <c r="E75" s="247"/>
      <c r="F75" s="49" t="s">
        <v>1635</v>
      </c>
      <c r="G75" s="50" t="s">
        <v>499</v>
      </c>
      <c r="H75" s="298"/>
      <c r="I75" s="241" t="s">
        <v>1637</v>
      </c>
      <c r="J75" s="241" t="s">
        <v>1637</v>
      </c>
    </row>
    <row r="76" spans="1:10" ht="18" customHeight="1" x14ac:dyDescent="0.2">
      <c r="A76" s="100" t="s">
        <v>1768</v>
      </c>
      <c r="B76" s="57" t="s">
        <v>1769</v>
      </c>
      <c r="C76" s="62" t="s">
        <v>3295</v>
      </c>
      <c r="D76" s="294" t="s">
        <v>2525</v>
      </c>
      <c r="E76" s="266">
        <f>VLOOKUP(D76,ФОТ!$B$3:$C$105,2,FALSE)</f>
        <v>131.12</v>
      </c>
      <c r="F76" s="39">
        <v>1.9</v>
      </c>
      <c r="G76" s="262">
        <f>ROUND(E76*F76,2)</f>
        <v>249.13</v>
      </c>
      <c r="H76" s="220">
        <f>ROUND(G76*ФОТ!$D$3,2)</f>
        <v>663.68</v>
      </c>
      <c r="I76" s="190">
        <f>ROUND(H76*ФОТ!$E$3,1)</f>
        <v>962.3</v>
      </c>
      <c r="J76" s="190">
        <f>ROUND(H76*ФОТ!$F$3,1)</f>
        <v>862.8</v>
      </c>
    </row>
    <row r="77" spans="1:10" x14ac:dyDescent="0.2">
      <c r="A77" s="100"/>
      <c r="B77" s="6" t="s">
        <v>1770</v>
      </c>
      <c r="C77" s="62"/>
      <c r="D77" s="153"/>
      <c r="E77" s="62"/>
      <c r="F77" s="39"/>
      <c r="G77" s="39"/>
      <c r="H77" s="55"/>
      <c r="I77" s="202"/>
      <c r="J77" s="417"/>
    </row>
    <row r="78" spans="1:10" ht="18" customHeight="1" x14ac:dyDescent="0.2">
      <c r="A78" s="100" t="s">
        <v>1771</v>
      </c>
      <c r="B78" s="6" t="s">
        <v>1772</v>
      </c>
      <c r="C78" s="62" t="s">
        <v>2219</v>
      </c>
      <c r="D78" s="294" t="s">
        <v>2525</v>
      </c>
      <c r="E78" s="266">
        <f>VLOOKUP(D78,ФОТ!$B$3:$C$105,2,FALSE)</f>
        <v>131.12</v>
      </c>
      <c r="F78" s="154">
        <v>0.69</v>
      </c>
      <c r="G78" s="262">
        <f>ROUND(E78*F78,2)</f>
        <v>90.47</v>
      </c>
      <c r="H78" s="220">
        <f>ROUND(G78*ФОТ!$D$3,2)</f>
        <v>241.01</v>
      </c>
      <c r="I78" s="190">
        <f>ROUND(H78*ФОТ!$E$3,1)</f>
        <v>349.5</v>
      </c>
      <c r="J78" s="190">
        <f>ROUND(H78*ФОТ!$F$3,1)</f>
        <v>313.3</v>
      </c>
    </row>
    <row r="79" spans="1:10" ht="23.25" customHeight="1" x14ac:dyDescent="0.2">
      <c r="A79" s="100" t="s">
        <v>1773</v>
      </c>
      <c r="B79" s="57" t="s">
        <v>1774</v>
      </c>
      <c r="C79" s="62" t="s">
        <v>3295</v>
      </c>
      <c r="D79" s="294" t="s">
        <v>2525</v>
      </c>
      <c r="E79" s="266">
        <f>VLOOKUP(D79,ФОТ!$B$3:$C$105,2,FALSE)</f>
        <v>131.12</v>
      </c>
      <c r="F79" s="55">
        <v>1.51</v>
      </c>
      <c r="G79" s="262">
        <f>ROUND(E79*F79,2)</f>
        <v>197.99</v>
      </c>
      <c r="H79" s="220">
        <f>ROUND(G79*ФОТ!$D$3,2)</f>
        <v>527.45000000000005</v>
      </c>
      <c r="I79" s="190">
        <f>ROUND(H79*ФОТ!$E$3,1)</f>
        <v>764.8</v>
      </c>
      <c r="J79" s="190">
        <f>ROUND(H79*ФОТ!$F$3,1)</f>
        <v>685.7</v>
      </c>
    </row>
    <row r="80" spans="1:10" x14ac:dyDescent="0.2">
      <c r="A80" s="100"/>
      <c r="B80" s="6" t="s">
        <v>508</v>
      </c>
      <c r="C80" s="62"/>
      <c r="D80" s="153"/>
      <c r="E80" s="62"/>
      <c r="F80" s="39"/>
      <c r="G80" s="42"/>
      <c r="H80" s="56"/>
      <c r="I80" s="225"/>
      <c r="J80" s="192"/>
    </row>
    <row r="81" spans="1:10" ht="18" customHeight="1" x14ac:dyDescent="0.2">
      <c r="A81" s="100" t="s">
        <v>1775</v>
      </c>
      <c r="B81" s="6" t="s">
        <v>1776</v>
      </c>
      <c r="C81" s="62" t="s">
        <v>586</v>
      </c>
      <c r="D81" s="294" t="s">
        <v>2525</v>
      </c>
      <c r="E81" s="266">
        <f>VLOOKUP(D81,ФОТ!$B$3:$C$105,2,FALSE)</f>
        <v>131.12</v>
      </c>
      <c r="F81" s="39">
        <v>1.0900000000000001</v>
      </c>
      <c r="G81" s="262">
        <f>ROUND(E81*F81,2)</f>
        <v>142.91999999999999</v>
      </c>
      <c r="H81" s="220">
        <f>ROUND(G81*ФОТ!$D$3,2)</f>
        <v>380.74</v>
      </c>
      <c r="I81" s="190">
        <f>ROUND(H81*ФОТ!$E$3,1)</f>
        <v>552.1</v>
      </c>
      <c r="J81" s="190">
        <f>ROUND(H81*ФОТ!$F$3,1)</f>
        <v>495</v>
      </c>
    </row>
    <row r="82" spans="1:10" x14ac:dyDescent="0.2">
      <c r="A82" s="100"/>
      <c r="B82" s="57" t="s">
        <v>1777</v>
      </c>
      <c r="C82" s="62"/>
      <c r="D82" s="53"/>
      <c r="E82" s="62"/>
      <c r="F82" s="55"/>
      <c r="G82" s="42"/>
      <c r="H82" s="56"/>
      <c r="I82" s="406"/>
      <c r="J82" s="192"/>
    </row>
    <row r="83" spans="1:10" ht="18" customHeight="1" x14ac:dyDescent="0.2">
      <c r="A83" s="100" t="s">
        <v>1778</v>
      </c>
      <c r="B83" s="57" t="s">
        <v>1772</v>
      </c>
      <c r="C83" s="62" t="s">
        <v>2219</v>
      </c>
      <c r="D83" s="294" t="s">
        <v>2525</v>
      </c>
      <c r="E83" s="266">
        <f>VLOOKUP(D83,ФОТ!$B$3:$C$105,2,FALSE)</f>
        <v>131.12</v>
      </c>
      <c r="F83" s="39">
        <v>0.62</v>
      </c>
      <c r="G83" s="262">
        <f>ROUND(E83*F83,2)</f>
        <v>81.290000000000006</v>
      </c>
      <c r="H83" s="220">
        <f>ROUND(G83*ФОТ!$D$3,2)</f>
        <v>216.56</v>
      </c>
      <c r="I83" s="190">
        <f>ROUND(H83*ФОТ!$E$3,1)</f>
        <v>314</v>
      </c>
      <c r="J83" s="190">
        <f>ROUND(H83*ФОТ!$F$3,1)</f>
        <v>281.5</v>
      </c>
    </row>
    <row r="84" spans="1:10" ht="18" customHeight="1" x14ac:dyDescent="0.2">
      <c r="A84" s="100" t="s">
        <v>1779</v>
      </c>
      <c r="B84" s="6" t="s">
        <v>1019</v>
      </c>
      <c r="C84" s="62" t="s">
        <v>2219</v>
      </c>
      <c r="D84" s="294" t="s">
        <v>2525</v>
      </c>
      <c r="E84" s="266">
        <f>VLOOKUP(D84,ФОТ!$B$3:$C$105,2,FALSE)</f>
        <v>131.12</v>
      </c>
      <c r="F84" s="39">
        <v>1.1399999999999999</v>
      </c>
      <c r="G84" s="262">
        <f>ROUND(E84*F84,2)</f>
        <v>149.47999999999999</v>
      </c>
      <c r="H84" s="220">
        <f>ROUND(G84*ФОТ!$D$3,2)</f>
        <v>398.21</v>
      </c>
      <c r="I84" s="190">
        <f>ROUND(H84*ФОТ!$E$3,1)</f>
        <v>577.4</v>
      </c>
      <c r="J84" s="190">
        <f>ROUND(H84*ФОТ!$F$3,1)</f>
        <v>517.70000000000005</v>
      </c>
    </row>
    <row r="85" spans="1:10" ht="25.5" customHeight="1" x14ac:dyDescent="0.2">
      <c r="A85" s="100" t="s">
        <v>1020</v>
      </c>
      <c r="B85" s="6" t="s">
        <v>1021</v>
      </c>
      <c r="C85" s="62" t="s">
        <v>2219</v>
      </c>
      <c r="D85" s="294" t="s">
        <v>2524</v>
      </c>
      <c r="E85" s="266">
        <f>VLOOKUP(D85,ФОТ!$B$3:$C$105,2,FALSE)</f>
        <v>113.69</v>
      </c>
      <c r="F85" s="154">
        <v>0.15</v>
      </c>
      <c r="G85" s="262">
        <f>ROUND(E85*F85,2)</f>
        <v>17.05</v>
      </c>
      <c r="H85" s="220">
        <f>ROUND(G85*ФОТ!$D$3,2)</f>
        <v>45.42</v>
      </c>
      <c r="I85" s="190">
        <f>ROUND(H85*ФОТ!$E$3,1)</f>
        <v>65.900000000000006</v>
      </c>
      <c r="J85" s="190">
        <f>ROUND(H85*ФОТ!$F$3,1)</f>
        <v>59</v>
      </c>
    </row>
    <row r="86" spans="1:10" x14ac:dyDescent="0.2">
      <c r="A86" s="100"/>
      <c r="B86" s="57" t="s">
        <v>1022</v>
      </c>
      <c r="C86" s="62"/>
      <c r="D86" s="294" t="s">
        <v>2525</v>
      </c>
      <c r="E86" s="266">
        <f>VLOOKUP(D86,ФОТ!$B$3:$C$105,2,FALSE)</f>
        <v>131.12</v>
      </c>
      <c r="F86" s="55">
        <v>0.15</v>
      </c>
      <c r="G86" s="262">
        <f>ROUND(E86*F86,2)</f>
        <v>19.670000000000002</v>
      </c>
      <c r="H86" s="220">
        <f>ROUND(G86*ФОТ!$D$3,2)</f>
        <v>52.4</v>
      </c>
      <c r="I86" s="190">
        <f>ROUND(H86*ФОТ!$E$3,1)</f>
        <v>76</v>
      </c>
      <c r="J86" s="190">
        <f>ROUND(H86*ФОТ!$F$3,1)</f>
        <v>68.099999999999994</v>
      </c>
    </row>
    <row r="87" spans="1:10" ht="18" customHeight="1" x14ac:dyDescent="0.2">
      <c r="A87" s="100" t="s">
        <v>1023</v>
      </c>
      <c r="B87" s="57" t="s">
        <v>1024</v>
      </c>
      <c r="C87" s="62" t="s">
        <v>1025</v>
      </c>
      <c r="D87" s="294" t="s">
        <v>2525</v>
      </c>
      <c r="E87" s="266">
        <f>VLOOKUP(D87,ФОТ!$B$3:$C$105,2,FALSE)</f>
        <v>131.12</v>
      </c>
      <c r="F87" s="55">
        <v>3.56</v>
      </c>
      <c r="G87" s="262">
        <f>ROUND(E87*F87,2)</f>
        <v>466.79</v>
      </c>
      <c r="H87" s="220">
        <f>ROUND(G87*ФОТ!$D$3,2)</f>
        <v>1243.53</v>
      </c>
      <c r="I87" s="190">
        <f>ROUND(H87*ФОТ!$E$3,1)</f>
        <v>1803.1</v>
      </c>
      <c r="J87" s="195"/>
    </row>
    <row r="88" spans="1:10" ht="10.5" customHeight="1" x14ac:dyDescent="0.2">
      <c r="A88" s="100"/>
      <c r="B88" s="57" t="s">
        <v>1026</v>
      </c>
      <c r="C88" s="62"/>
      <c r="D88" s="294"/>
      <c r="E88" s="62"/>
      <c r="F88" s="55"/>
      <c r="G88" s="39"/>
      <c r="H88" s="154"/>
      <c r="I88" s="202"/>
      <c r="J88" s="195"/>
    </row>
    <row r="89" spans="1:10" ht="18" customHeight="1" x14ac:dyDescent="0.2">
      <c r="A89" s="100" t="s">
        <v>1027</v>
      </c>
      <c r="B89" s="135" t="s">
        <v>2263</v>
      </c>
      <c r="C89" s="62" t="s">
        <v>2219</v>
      </c>
      <c r="D89" s="294" t="s">
        <v>2525</v>
      </c>
      <c r="E89" s="266">
        <f>VLOOKUP(D89,ФОТ!$B$3:$C$105,2,FALSE)</f>
        <v>131.12</v>
      </c>
      <c r="F89" s="154">
        <v>4.18</v>
      </c>
      <c r="G89" s="262">
        <f>ROUND(E89*F89,2)</f>
        <v>548.08000000000004</v>
      </c>
      <c r="H89" s="220">
        <f>ROUND(G89*ФОТ!$D$3,2)</f>
        <v>1460.09</v>
      </c>
      <c r="I89" s="190">
        <f>ROUND(H89*ФОТ!$E$3,1)</f>
        <v>2117.1</v>
      </c>
      <c r="J89" s="195"/>
    </row>
    <row r="90" spans="1:10" ht="13.5" customHeight="1" x14ac:dyDescent="0.2">
      <c r="A90" s="100"/>
      <c r="B90" s="135" t="s">
        <v>2264</v>
      </c>
      <c r="C90" s="62"/>
      <c r="D90" s="294"/>
      <c r="E90" s="62"/>
      <c r="F90" s="154"/>
      <c r="G90" s="39"/>
      <c r="H90" s="154"/>
      <c r="I90" s="202"/>
      <c r="J90" s="195"/>
    </row>
    <row r="91" spans="1:10" ht="18" customHeight="1" x14ac:dyDescent="0.2">
      <c r="A91" s="100" t="s">
        <v>2265</v>
      </c>
      <c r="B91" s="135" t="s">
        <v>3497</v>
      </c>
      <c r="C91" s="62" t="s">
        <v>2219</v>
      </c>
      <c r="D91" s="294" t="s">
        <v>2525</v>
      </c>
      <c r="E91" s="266">
        <f>VLOOKUP(D91,ФОТ!$B$3:$C$105,2,FALSE)</f>
        <v>131.12</v>
      </c>
      <c r="F91" s="39">
        <v>2.82</v>
      </c>
      <c r="G91" s="262">
        <f>ROUND(E91*F91,2)</f>
        <v>369.76</v>
      </c>
      <c r="H91" s="220">
        <f>ROUND(G91*ФОТ!$D$3,2)</f>
        <v>985.04</v>
      </c>
      <c r="I91" s="190">
        <f>ROUND(H91*ФОТ!$E$3,1)</f>
        <v>1428.3</v>
      </c>
      <c r="J91" s="195"/>
    </row>
    <row r="92" spans="1:10" ht="18" customHeight="1" x14ac:dyDescent="0.2">
      <c r="A92" s="100" t="s">
        <v>3498</v>
      </c>
      <c r="B92" s="57" t="s">
        <v>3499</v>
      </c>
      <c r="C92" s="62" t="s">
        <v>2219</v>
      </c>
      <c r="D92" s="294" t="s">
        <v>2525</v>
      </c>
      <c r="E92" s="266">
        <f>VLOOKUP(D92,ФОТ!$B$3:$C$105,2,FALSE)</f>
        <v>131.12</v>
      </c>
      <c r="F92" s="55">
        <v>3.08</v>
      </c>
      <c r="G92" s="262">
        <f>ROUND(E92*F92,2)</f>
        <v>403.85</v>
      </c>
      <c r="H92" s="220">
        <f>ROUND(G92*ФОТ!$D$3,2)</f>
        <v>1075.8599999999999</v>
      </c>
      <c r="I92" s="190">
        <f>ROUND(H92*ФОТ!$E$3,1)</f>
        <v>1560</v>
      </c>
      <c r="J92" s="195"/>
    </row>
    <row r="93" spans="1:10" ht="18" customHeight="1" x14ac:dyDescent="0.2">
      <c r="A93" s="100" t="s">
        <v>3500</v>
      </c>
      <c r="B93" s="135" t="s">
        <v>3501</v>
      </c>
      <c r="C93" s="62" t="s">
        <v>2219</v>
      </c>
      <c r="D93" s="294" t="s">
        <v>2525</v>
      </c>
      <c r="E93" s="266">
        <f>VLOOKUP(D93,ФОТ!$B$3:$C$105,2,FALSE)</f>
        <v>131.12</v>
      </c>
      <c r="F93" s="154">
        <v>3.51</v>
      </c>
      <c r="G93" s="262">
        <f>ROUND(E93*F93,2)</f>
        <v>460.23</v>
      </c>
      <c r="H93" s="220">
        <f>ROUND(G93*ФОТ!$D$3,2)</f>
        <v>1226.05</v>
      </c>
      <c r="I93" s="190">
        <f>ROUND(H93*ФОТ!$E$3,1)</f>
        <v>1777.8</v>
      </c>
      <c r="J93" s="195"/>
    </row>
    <row r="94" spans="1:10" ht="18" customHeight="1" x14ac:dyDescent="0.2">
      <c r="A94" s="100" t="s">
        <v>3502</v>
      </c>
      <c r="B94" s="135" t="s">
        <v>3484</v>
      </c>
      <c r="C94" s="62" t="s">
        <v>2219</v>
      </c>
      <c r="D94" s="294" t="s">
        <v>2525</v>
      </c>
      <c r="E94" s="266">
        <f>VLOOKUP(D94,ФОТ!$B$3:$C$105,2,FALSE)</f>
        <v>131.12</v>
      </c>
      <c r="F94" s="154">
        <v>3.41</v>
      </c>
      <c r="G94" s="262">
        <f>ROUND(E94*F94,2)</f>
        <v>447.12</v>
      </c>
      <c r="H94" s="220">
        <f>ROUND(G94*ФОТ!$D$3,2)</f>
        <v>1191.1300000000001</v>
      </c>
      <c r="I94" s="190">
        <f>ROUND(H94*ФОТ!$E$3,1)</f>
        <v>1727.1</v>
      </c>
      <c r="J94" s="195"/>
    </row>
    <row r="95" spans="1:10" ht="18" customHeight="1" x14ac:dyDescent="0.2">
      <c r="A95" s="100" t="s">
        <v>3485</v>
      </c>
      <c r="B95" s="6" t="s">
        <v>2268</v>
      </c>
      <c r="C95" s="62" t="s">
        <v>586</v>
      </c>
      <c r="D95" s="294" t="s">
        <v>2524</v>
      </c>
      <c r="E95" s="266">
        <f>VLOOKUP(D95,ФОТ!$B$3:$C$105,2,FALSE)</f>
        <v>113.69</v>
      </c>
      <c r="F95" s="39">
        <v>2.2999999999999998</v>
      </c>
      <c r="G95" s="262">
        <f>ROUND(E95*F95,2)</f>
        <v>261.49</v>
      </c>
      <c r="H95" s="220">
        <f>ROUND(G95*ФОТ!$D$3,2)</f>
        <v>696.61</v>
      </c>
      <c r="I95" s="190">
        <f>ROUND(H95*ФОТ!$E$3,1)</f>
        <v>1010.1</v>
      </c>
      <c r="J95" s="417"/>
    </row>
    <row r="96" spans="1:10" x14ac:dyDescent="0.2">
      <c r="A96" s="100"/>
      <c r="B96" s="57" t="s">
        <v>2269</v>
      </c>
      <c r="C96" s="62"/>
      <c r="D96" s="53"/>
      <c r="E96" s="62"/>
      <c r="F96" s="55"/>
      <c r="G96" s="42"/>
      <c r="H96" s="56"/>
      <c r="I96" s="225"/>
      <c r="J96" s="224"/>
    </row>
    <row r="97" spans="1:10" ht="18" customHeight="1" x14ac:dyDescent="0.2">
      <c r="A97" s="100" t="s">
        <v>2270</v>
      </c>
      <c r="B97" s="6" t="s">
        <v>2271</v>
      </c>
      <c r="C97" s="62" t="s">
        <v>3295</v>
      </c>
      <c r="D97" s="294" t="s">
        <v>2524</v>
      </c>
      <c r="E97" s="266">
        <f>VLOOKUP(D97,ФОТ!$B$3:$C$105,2,FALSE)</f>
        <v>113.69</v>
      </c>
      <c r="F97" s="154">
        <v>1.45</v>
      </c>
      <c r="G97" s="262">
        <f>ROUND(E97*F97,2)</f>
        <v>164.85</v>
      </c>
      <c r="H97" s="220">
        <f>ROUND(G97*ФОТ!$D$3,2)</f>
        <v>439.16</v>
      </c>
      <c r="I97" s="190">
        <f>ROUND(H97*ФОТ!$E$3,1)</f>
        <v>636.79999999999995</v>
      </c>
      <c r="J97" s="195"/>
    </row>
    <row r="98" spans="1:10" ht="14.25" x14ac:dyDescent="0.2">
      <c r="A98" s="100"/>
      <c r="B98" s="6" t="s">
        <v>2272</v>
      </c>
      <c r="C98" s="62"/>
      <c r="D98" s="153"/>
      <c r="E98" s="62"/>
      <c r="F98" s="39"/>
      <c r="G98" s="42"/>
      <c r="H98" s="56"/>
      <c r="I98" s="225"/>
      <c r="J98" s="224"/>
    </row>
    <row r="99" spans="1:10" ht="18" customHeight="1" x14ac:dyDescent="0.2">
      <c r="A99" s="100" t="s">
        <v>2273</v>
      </c>
      <c r="B99" s="6" t="s">
        <v>2274</v>
      </c>
      <c r="C99" s="62" t="s">
        <v>3508</v>
      </c>
      <c r="D99" s="294" t="s">
        <v>2524</v>
      </c>
      <c r="E99" s="266">
        <f>VLOOKUP(D99,ФОТ!$B$3:$C$105,2,FALSE)</f>
        <v>113.69</v>
      </c>
      <c r="F99" s="39">
        <v>0.9</v>
      </c>
      <c r="G99" s="262">
        <f>ROUND(E99*F99,2)</f>
        <v>102.32</v>
      </c>
      <c r="H99" s="220">
        <f>ROUND(G99*ФОТ!$D$3,2)</f>
        <v>272.58</v>
      </c>
      <c r="I99" s="190">
        <f>ROUND(H99*ФОТ!$E$3,1)</f>
        <v>395.2</v>
      </c>
      <c r="J99" s="195"/>
    </row>
    <row r="100" spans="1:10" ht="14.25" x14ac:dyDescent="0.2">
      <c r="A100" s="100"/>
      <c r="B100" s="57" t="s">
        <v>2275</v>
      </c>
      <c r="C100" s="62"/>
      <c r="D100" s="153"/>
      <c r="E100" s="62"/>
      <c r="F100" s="55"/>
      <c r="G100" s="42"/>
      <c r="H100" s="56"/>
      <c r="I100" s="225"/>
      <c r="J100" s="224"/>
    </row>
    <row r="101" spans="1:10" ht="18" customHeight="1" x14ac:dyDescent="0.2">
      <c r="A101" s="100" t="s">
        <v>2276</v>
      </c>
      <c r="B101" s="57" t="s">
        <v>2277</v>
      </c>
      <c r="C101" s="62" t="s">
        <v>3415</v>
      </c>
      <c r="D101" s="294" t="s">
        <v>2524</v>
      </c>
      <c r="E101" s="266">
        <f>VLOOKUP(D101,ФОТ!$B$3:$C$105,2,FALSE)</f>
        <v>113.69</v>
      </c>
      <c r="F101" s="55">
        <v>0.24</v>
      </c>
      <c r="G101" s="262">
        <f>ROUND(E101*F101,2)</f>
        <v>27.29</v>
      </c>
      <c r="H101" s="220">
        <f>ROUND(G101*ФОТ!$D$3,2)</f>
        <v>72.7</v>
      </c>
      <c r="I101" s="190">
        <f>ROUND(H101*ФОТ!$E$3,1)</f>
        <v>105.4</v>
      </c>
      <c r="J101" s="195"/>
    </row>
    <row r="102" spans="1:10" ht="14.25" x14ac:dyDescent="0.2">
      <c r="A102" s="100"/>
      <c r="B102" s="57" t="s">
        <v>2278</v>
      </c>
      <c r="C102" s="44"/>
      <c r="D102" s="153"/>
      <c r="E102" s="62"/>
      <c r="F102" s="39"/>
      <c r="G102" s="42"/>
      <c r="H102" s="56"/>
      <c r="I102" s="225"/>
      <c r="J102" s="224"/>
    </row>
    <row r="103" spans="1:10" ht="18" customHeight="1" x14ac:dyDescent="0.2">
      <c r="A103" s="100" t="s">
        <v>2279</v>
      </c>
      <c r="B103" s="6" t="s">
        <v>2280</v>
      </c>
      <c r="C103" s="62" t="s">
        <v>3508</v>
      </c>
      <c r="D103" s="294" t="s">
        <v>2524</v>
      </c>
      <c r="E103" s="62">
        <v>12.92</v>
      </c>
      <c r="F103" s="154">
        <v>0.65</v>
      </c>
      <c r="G103" s="262">
        <f>ROUND(E103*F103,2)</f>
        <v>8.4</v>
      </c>
      <c r="H103" s="220">
        <f>ROUND(G103*ФОТ!$D$3,2)</f>
        <v>22.38</v>
      </c>
      <c r="I103" s="190">
        <f>ROUND(H103*ФОТ!$E$3,1)</f>
        <v>32.5</v>
      </c>
      <c r="J103" s="195"/>
    </row>
    <row r="104" spans="1:10" ht="14.25" x14ac:dyDescent="0.2">
      <c r="A104" s="100"/>
      <c r="B104" s="6" t="s">
        <v>2281</v>
      </c>
      <c r="C104" s="62"/>
      <c r="D104" s="153"/>
      <c r="E104" s="62"/>
      <c r="F104" s="39"/>
      <c r="G104" s="42"/>
      <c r="H104" s="56"/>
      <c r="I104" s="225"/>
      <c r="J104" s="224"/>
    </row>
    <row r="105" spans="1:10" ht="18" customHeight="1" x14ac:dyDescent="0.2">
      <c r="A105" s="100" t="s">
        <v>2282</v>
      </c>
      <c r="B105" s="6" t="s">
        <v>642</v>
      </c>
      <c r="C105" s="62" t="s">
        <v>2219</v>
      </c>
      <c r="D105" s="294" t="s">
        <v>2524</v>
      </c>
      <c r="E105" s="266">
        <f>VLOOKUP(D105,ФОТ!$B$3:$C$105,2,FALSE)</f>
        <v>113.69</v>
      </c>
      <c r="F105" s="39">
        <v>0.49</v>
      </c>
      <c r="G105" s="262">
        <f>ROUND(E105*F105,2)</f>
        <v>55.71</v>
      </c>
      <c r="H105" s="220">
        <f>ROUND(G105*ФОТ!$D$3,2)</f>
        <v>148.41</v>
      </c>
      <c r="I105" s="190">
        <f>ROUND(H105*ФОТ!$E$3,1)</f>
        <v>215.2</v>
      </c>
      <c r="J105" s="195"/>
    </row>
    <row r="106" spans="1:10" ht="14.25" x14ac:dyDescent="0.2">
      <c r="A106" s="100"/>
      <c r="B106" s="57" t="s">
        <v>643</v>
      </c>
      <c r="C106" s="62"/>
      <c r="D106" s="153"/>
      <c r="E106" s="62"/>
      <c r="F106" s="55"/>
      <c r="G106" s="42"/>
      <c r="H106" s="56"/>
      <c r="I106" s="225"/>
      <c r="J106" s="224"/>
    </row>
    <row r="107" spans="1:10" ht="18" customHeight="1" x14ac:dyDescent="0.2">
      <c r="A107" s="100" t="s">
        <v>644</v>
      </c>
      <c r="B107" s="57" t="s">
        <v>645</v>
      </c>
      <c r="C107" s="62" t="s">
        <v>646</v>
      </c>
      <c r="D107" s="294" t="s">
        <v>2524</v>
      </c>
      <c r="E107" s="266">
        <f>VLOOKUP(D107,ФОТ!$B$3:$C$105,2,FALSE)</f>
        <v>113.69</v>
      </c>
      <c r="F107" s="55">
        <v>0.39</v>
      </c>
      <c r="G107" s="262">
        <f>ROUND(E107*F107,2)</f>
        <v>44.34</v>
      </c>
      <c r="H107" s="220">
        <f>ROUND(G107*ФОТ!$D$3,2)</f>
        <v>118.12</v>
      </c>
      <c r="I107" s="190">
        <f>ROUND(H107*ФОТ!$E$3,1)</f>
        <v>171.3</v>
      </c>
      <c r="J107" s="195"/>
    </row>
    <row r="108" spans="1:10" x14ac:dyDescent="0.2">
      <c r="A108" s="100"/>
      <c r="B108" s="6" t="s">
        <v>647</v>
      </c>
      <c r="C108" s="62"/>
      <c r="D108" s="153"/>
      <c r="E108" s="62"/>
      <c r="F108" s="39"/>
      <c r="G108" s="42"/>
      <c r="H108" s="56"/>
      <c r="I108" s="225"/>
      <c r="J108" s="224"/>
    </row>
    <row r="109" spans="1:10" ht="18" customHeight="1" x14ac:dyDescent="0.2">
      <c r="A109" s="100" t="s">
        <v>648</v>
      </c>
      <c r="B109" s="6" t="s">
        <v>1250</v>
      </c>
      <c r="C109" s="62" t="s">
        <v>1251</v>
      </c>
      <c r="D109" s="294" t="s">
        <v>2525</v>
      </c>
      <c r="E109" s="266">
        <f>VLOOKUP(D109,ФОТ!$B$3:$C$105,2,FALSE)</f>
        <v>131.12</v>
      </c>
      <c r="F109" s="39">
        <v>6.4</v>
      </c>
      <c r="G109" s="262">
        <f>ROUND(E109*F109,2)</f>
        <v>839.17</v>
      </c>
      <c r="H109" s="220">
        <f>ROUND(G109*ФОТ!$D$3,2)</f>
        <v>2235.5500000000002</v>
      </c>
      <c r="I109" s="190">
        <f>ROUND(H109*ФОТ!$E$3,1)</f>
        <v>3241.5</v>
      </c>
      <c r="J109" s="195"/>
    </row>
    <row r="110" spans="1:10" ht="20.25" customHeight="1" x14ac:dyDescent="0.2">
      <c r="A110" s="100" t="s">
        <v>1252</v>
      </c>
      <c r="B110" s="57" t="s">
        <v>1253</v>
      </c>
      <c r="C110" s="62" t="s">
        <v>1254</v>
      </c>
      <c r="D110" s="294" t="s">
        <v>2528</v>
      </c>
      <c r="E110" s="266">
        <f>VLOOKUP(D110,ФОТ!$B$3:$C$105,2,FALSE)</f>
        <v>110.09</v>
      </c>
      <c r="F110" s="55">
        <v>2.84</v>
      </c>
      <c r="G110" s="262">
        <f>ROUND(E110*F110,2)</f>
        <v>312.66000000000003</v>
      </c>
      <c r="H110" s="220">
        <f>ROUND(G110*ФОТ!$D$3,2)</f>
        <v>832.93</v>
      </c>
      <c r="I110" s="190">
        <f>ROUND(H110*ФОТ!$E$3,1)</f>
        <v>1207.7</v>
      </c>
      <c r="J110" s="195"/>
    </row>
    <row r="111" spans="1:10" ht="18" customHeight="1" x14ac:dyDescent="0.2">
      <c r="A111" s="100" t="s">
        <v>1255</v>
      </c>
      <c r="B111" s="57" t="s">
        <v>1021</v>
      </c>
      <c r="C111" s="62" t="s">
        <v>586</v>
      </c>
      <c r="D111" s="294" t="s">
        <v>2524</v>
      </c>
      <c r="E111" s="266">
        <f>VLOOKUP(D111,ФОТ!$B$3:$C$105,2,FALSE)</f>
        <v>113.69</v>
      </c>
      <c r="F111" s="55">
        <v>0.6</v>
      </c>
      <c r="G111" s="262">
        <f>ROUND(E111*F111,2)</f>
        <v>68.209999999999994</v>
      </c>
      <c r="H111" s="220">
        <f>ROUND(G111*ФОТ!$D$3,2)</f>
        <v>181.71</v>
      </c>
      <c r="I111" s="190">
        <f>ROUND(H111*ФОТ!$E$3,1)</f>
        <v>263.5</v>
      </c>
      <c r="J111" s="195"/>
    </row>
    <row r="112" spans="1:10" x14ac:dyDescent="0.2">
      <c r="A112" s="100"/>
      <c r="B112" s="6" t="s">
        <v>1256</v>
      </c>
      <c r="C112" s="62"/>
      <c r="D112" s="294" t="s">
        <v>2525</v>
      </c>
      <c r="E112" s="266">
        <f>VLOOKUP(D112,ФОТ!$B$3:$C$105,2,FALSE)</f>
        <v>131.12</v>
      </c>
      <c r="F112" s="39">
        <v>0.32</v>
      </c>
      <c r="G112" s="262">
        <f>ROUND(E112*F112,2)</f>
        <v>41.96</v>
      </c>
      <c r="H112" s="220">
        <f>ROUND(G112*ФОТ!$D$3,2)</f>
        <v>111.78</v>
      </c>
      <c r="I112" s="190">
        <f>ROUND(H112*ФОТ!$E$3,1)</f>
        <v>162.1</v>
      </c>
      <c r="J112" s="195"/>
    </row>
    <row r="113" spans="1:10" ht="18" customHeight="1" x14ac:dyDescent="0.2">
      <c r="A113" s="100" t="s">
        <v>1257</v>
      </c>
      <c r="B113" s="57" t="s">
        <v>1258</v>
      </c>
      <c r="C113" s="62" t="s">
        <v>1413</v>
      </c>
      <c r="D113" s="294" t="s">
        <v>2524</v>
      </c>
      <c r="E113" s="266">
        <f>VLOOKUP(D113,ФОТ!$B$3:$C$105,2,FALSE)</f>
        <v>113.69</v>
      </c>
      <c r="F113" s="55">
        <v>4.71</v>
      </c>
      <c r="G113" s="262">
        <f>ROUND(E113*F113,2)</f>
        <v>535.48</v>
      </c>
      <c r="H113" s="220">
        <f>ROUND(G113*ФОТ!$D$3,2)</f>
        <v>1426.52</v>
      </c>
      <c r="I113" s="190">
        <f>ROUND(H113*ФОТ!$E$3,1)</f>
        <v>2068.5</v>
      </c>
      <c r="J113" s="190">
        <f>ROUND(H113*ФОТ!$F$3,1)</f>
        <v>1854.5</v>
      </c>
    </row>
    <row r="114" spans="1:10" x14ac:dyDescent="0.2">
      <c r="A114" s="100"/>
      <c r="B114" s="6" t="s">
        <v>1259</v>
      </c>
      <c r="C114" s="62"/>
      <c r="D114" s="153"/>
      <c r="E114" s="62"/>
      <c r="F114" s="154"/>
      <c r="G114" s="42"/>
      <c r="H114" s="56"/>
      <c r="I114" s="225"/>
      <c r="J114" s="224"/>
    </row>
    <row r="115" spans="1:10" ht="18" customHeight="1" x14ac:dyDescent="0.2">
      <c r="A115" s="100" t="s">
        <v>1260</v>
      </c>
      <c r="B115" s="57" t="s">
        <v>1261</v>
      </c>
      <c r="C115" s="62" t="s">
        <v>2219</v>
      </c>
      <c r="D115" s="294" t="s">
        <v>2524</v>
      </c>
      <c r="E115" s="266">
        <f>VLOOKUP(D115,ФОТ!$B$3:$C$105,2,FALSE)</f>
        <v>113.69</v>
      </c>
      <c r="F115" s="55">
        <v>5.3</v>
      </c>
      <c r="G115" s="262">
        <f>ROUND(E115*F115,2)</f>
        <v>602.55999999999995</v>
      </c>
      <c r="H115" s="220">
        <f>ROUND(G115*ФОТ!$D$3,2)</f>
        <v>1605.22</v>
      </c>
      <c r="I115" s="190">
        <f>ROUND(H115*ФОТ!$E$3,1)</f>
        <v>2327.6</v>
      </c>
      <c r="J115" s="190">
        <f>ROUND(H115*ФОТ!$F$3,1)</f>
        <v>2086.8000000000002</v>
      </c>
    </row>
    <row r="116" spans="1:10" ht="18" customHeight="1" x14ac:dyDescent="0.2">
      <c r="A116" s="100" t="s">
        <v>1262</v>
      </c>
      <c r="B116" s="57" t="s">
        <v>1263</v>
      </c>
      <c r="C116" s="62" t="s">
        <v>2219</v>
      </c>
      <c r="D116" s="294" t="s">
        <v>2524</v>
      </c>
      <c r="E116" s="266">
        <f>VLOOKUP(D116,ФОТ!$B$3:$C$105,2,FALSE)</f>
        <v>113.69</v>
      </c>
      <c r="F116" s="39">
        <v>5.9</v>
      </c>
      <c r="G116" s="262">
        <f>ROUND(E116*F116,2)</f>
        <v>670.77</v>
      </c>
      <c r="H116" s="220">
        <f>ROUND(G116*ФОТ!$D$3,2)</f>
        <v>1786.93</v>
      </c>
      <c r="I116" s="190">
        <f>ROUND(H116*ФОТ!$E$3,1)</f>
        <v>2591</v>
      </c>
      <c r="J116" s="195"/>
    </row>
    <row r="117" spans="1:10" ht="18" customHeight="1" x14ac:dyDescent="0.2">
      <c r="A117" s="100" t="s">
        <v>1264</v>
      </c>
      <c r="B117" s="57" t="s">
        <v>1265</v>
      </c>
      <c r="C117" s="62" t="s">
        <v>2219</v>
      </c>
      <c r="D117" s="294" t="s">
        <v>2524</v>
      </c>
      <c r="E117" s="266">
        <f>VLOOKUP(D117,ФОТ!$B$3:$C$105,2,FALSE)</f>
        <v>113.69</v>
      </c>
      <c r="F117" s="39">
        <v>6.54</v>
      </c>
      <c r="G117" s="262">
        <f>ROUND(E117*F117,2)</f>
        <v>743.53</v>
      </c>
      <c r="H117" s="220">
        <f>ROUND(G117*ФОТ!$D$3,2)</f>
        <v>1980.76</v>
      </c>
      <c r="I117" s="190">
        <f>ROUND(H117*ФОТ!$E$3,1)</f>
        <v>2872.1</v>
      </c>
      <c r="J117" s="195"/>
    </row>
    <row r="118" spans="1:10" ht="18" customHeight="1" x14ac:dyDescent="0.2">
      <c r="A118" s="100" t="s">
        <v>1266</v>
      </c>
      <c r="B118" s="57" t="s">
        <v>1267</v>
      </c>
      <c r="C118" s="62" t="s">
        <v>2219</v>
      </c>
      <c r="D118" s="294" t="s">
        <v>2524</v>
      </c>
      <c r="E118" s="266">
        <f>VLOOKUP(D118,ФОТ!$B$3:$C$105,2,FALSE)</f>
        <v>113.69</v>
      </c>
      <c r="F118" s="39">
        <v>7.14</v>
      </c>
      <c r="G118" s="262">
        <f>ROUND(E118*F118,2)</f>
        <v>811.75</v>
      </c>
      <c r="H118" s="220">
        <f>ROUND(G118*ФОТ!$D$3,2)</f>
        <v>2162.5</v>
      </c>
      <c r="I118" s="190">
        <f>ROUND(H118*ФОТ!$E$3,1)</f>
        <v>3135.6</v>
      </c>
      <c r="J118" s="195"/>
    </row>
    <row r="119" spans="1:10" ht="20.25" customHeight="1" x14ac:dyDescent="0.2">
      <c r="A119" s="100" t="s">
        <v>1268</v>
      </c>
      <c r="B119" s="57" t="s">
        <v>1269</v>
      </c>
      <c r="C119" s="62"/>
      <c r="D119" s="153"/>
      <c r="E119" s="62"/>
      <c r="F119" s="55"/>
      <c r="G119" s="39"/>
      <c r="H119" s="55"/>
      <c r="I119" s="202"/>
      <c r="J119" s="417"/>
    </row>
    <row r="120" spans="1:10" ht="18" customHeight="1" x14ac:dyDescent="0.2">
      <c r="A120" s="100"/>
      <c r="B120" s="57" t="s">
        <v>1270</v>
      </c>
      <c r="C120" s="62" t="s">
        <v>3489</v>
      </c>
      <c r="D120" s="294" t="s">
        <v>2524</v>
      </c>
      <c r="E120" s="266">
        <f>VLOOKUP(D120,ФОТ!$B$3:$C$105,2,FALSE)</f>
        <v>113.69</v>
      </c>
      <c r="F120" s="55">
        <v>0.08</v>
      </c>
      <c r="G120" s="262">
        <f>ROUND(E120*F120,2)</f>
        <v>9.1</v>
      </c>
      <c r="H120" s="220">
        <f>ROUND(G120*ФОТ!$D$3,2)</f>
        <v>24.24</v>
      </c>
      <c r="I120" s="190">
        <f>ROUND(H120*ФОТ!$E$3,1)</f>
        <v>35.1</v>
      </c>
      <c r="J120" s="190">
        <f>ROUND(H120*ФОТ!$F$3,1)</f>
        <v>31.5</v>
      </c>
    </row>
    <row r="121" spans="1:10" x14ac:dyDescent="0.2">
      <c r="A121" s="100"/>
      <c r="B121" s="57" t="s">
        <v>1271</v>
      </c>
      <c r="C121" s="62" t="s">
        <v>2219</v>
      </c>
      <c r="D121" s="294" t="s">
        <v>2524</v>
      </c>
      <c r="E121" s="266">
        <f>VLOOKUP(D121,ФОТ!$B$3:$C$105,2,FALSE)</f>
        <v>113.69</v>
      </c>
      <c r="F121" s="55">
        <v>0.05</v>
      </c>
      <c r="G121" s="262">
        <f>ROUND(E121*F121,2)</f>
        <v>5.68</v>
      </c>
      <c r="H121" s="220">
        <f>ROUND(G121*ФОТ!$D$3,2)</f>
        <v>15.13</v>
      </c>
      <c r="I121" s="190">
        <f>ROUND(H121*ФОТ!$E$3,1)</f>
        <v>21.9</v>
      </c>
      <c r="J121" s="190">
        <f>ROUND(H121*ФОТ!$F$3,1)</f>
        <v>19.7</v>
      </c>
    </row>
    <row r="122" spans="1:10" x14ac:dyDescent="0.2">
      <c r="A122" s="100"/>
      <c r="B122" s="57" t="s">
        <v>2320</v>
      </c>
      <c r="C122" s="62" t="s">
        <v>2219</v>
      </c>
      <c r="D122" s="294" t="s">
        <v>2524</v>
      </c>
      <c r="E122" s="266">
        <f>VLOOKUP(D122,ФОТ!$B$3:$C$105,2,FALSE)</f>
        <v>113.69</v>
      </c>
      <c r="F122" s="55">
        <v>0.02</v>
      </c>
      <c r="G122" s="262">
        <f>ROUND(E122*F122,2)</f>
        <v>2.27</v>
      </c>
      <c r="H122" s="220">
        <f>ROUND(G122*ФОТ!$D$3,2)</f>
        <v>6.05</v>
      </c>
      <c r="I122" s="190">
        <f>ROUND(H122*ФОТ!$E$3,1)</f>
        <v>8.8000000000000007</v>
      </c>
      <c r="J122" s="190">
        <f>ROUND(H122*ФОТ!$F$3,1)</f>
        <v>7.9</v>
      </c>
    </row>
    <row r="123" spans="1:10" x14ac:dyDescent="0.2">
      <c r="A123" s="100"/>
      <c r="B123" s="57" t="s">
        <v>2321</v>
      </c>
      <c r="C123" s="62"/>
      <c r="D123" s="53"/>
      <c r="E123" s="62"/>
      <c r="F123" s="55"/>
      <c r="G123" s="39"/>
      <c r="H123" s="55"/>
      <c r="I123" s="202"/>
      <c r="J123" s="417"/>
    </row>
    <row r="124" spans="1:10" ht="19.5" customHeight="1" x14ac:dyDescent="0.2">
      <c r="A124" s="100" t="s">
        <v>3377</v>
      </c>
      <c r="B124" s="57" t="s">
        <v>371</v>
      </c>
      <c r="C124" s="62" t="s">
        <v>372</v>
      </c>
      <c r="D124" s="294" t="s">
        <v>2526</v>
      </c>
      <c r="E124" s="266">
        <f>VLOOKUP(D124,ФОТ!$B$3:$C$105,2,FALSE)</f>
        <v>144.41</v>
      </c>
      <c r="F124" s="55">
        <v>1.5</v>
      </c>
      <c r="G124" s="262">
        <f t="shared" ref="G124:G132" si="3">ROUND(E124*F124,2)</f>
        <v>216.62</v>
      </c>
      <c r="H124" s="220">
        <f>ROUND(G124*ФОТ!$D$3,2)</f>
        <v>577.08000000000004</v>
      </c>
      <c r="I124" s="190">
        <f>ROUND(H124*ФОТ!$E$3,1)</f>
        <v>836.8</v>
      </c>
      <c r="J124" s="190">
        <f>ROUND(H124*ФОТ!$F$3,1)</f>
        <v>750.2</v>
      </c>
    </row>
    <row r="125" spans="1:10" ht="18" customHeight="1" x14ac:dyDescent="0.2">
      <c r="A125" s="100" t="s">
        <v>2322</v>
      </c>
      <c r="B125" s="57" t="s">
        <v>2323</v>
      </c>
      <c r="C125" s="62" t="s">
        <v>1025</v>
      </c>
      <c r="D125" s="294" t="s">
        <v>2525</v>
      </c>
      <c r="E125" s="266">
        <f>VLOOKUP(D125,ФОТ!$B$3:$C$105,2,FALSE)</f>
        <v>131.12</v>
      </c>
      <c r="F125" s="55">
        <v>0.2</v>
      </c>
      <c r="G125" s="262">
        <f t="shared" si="3"/>
        <v>26.22</v>
      </c>
      <c r="H125" s="220">
        <f>ROUND(G125*ФОТ!$D$3,2)</f>
        <v>69.849999999999994</v>
      </c>
      <c r="I125" s="190">
        <f>ROUND(H125*ФОТ!$E$3,1)</f>
        <v>101.3</v>
      </c>
      <c r="J125" s="190">
        <f>ROUND(H125*ФОТ!$F$3,1)</f>
        <v>90.8</v>
      </c>
    </row>
    <row r="126" spans="1:10" ht="18" customHeight="1" x14ac:dyDescent="0.2">
      <c r="A126" s="100" t="s">
        <v>2324</v>
      </c>
      <c r="B126" s="57" t="s">
        <v>2325</v>
      </c>
      <c r="C126" s="62" t="s">
        <v>2219</v>
      </c>
      <c r="D126" s="294" t="s">
        <v>2524</v>
      </c>
      <c r="E126" s="266">
        <f>VLOOKUP(D126,ФОТ!$B$3:$C$105,2,FALSE)</f>
        <v>113.69</v>
      </c>
      <c r="F126" s="55">
        <v>0.05</v>
      </c>
      <c r="G126" s="262">
        <f t="shared" si="3"/>
        <v>5.68</v>
      </c>
      <c r="H126" s="220">
        <f>ROUND(G126*ФОТ!$D$3,2)</f>
        <v>15.13</v>
      </c>
      <c r="I126" s="190">
        <f>ROUND(H126*ФОТ!$E$3,1)</f>
        <v>21.9</v>
      </c>
      <c r="J126" s="190">
        <f>ROUND(H126*ФОТ!$F$3,1)</f>
        <v>19.7</v>
      </c>
    </row>
    <row r="127" spans="1:10" ht="18" customHeight="1" x14ac:dyDescent="0.2">
      <c r="A127" s="100" t="s">
        <v>3378</v>
      </c>
      <c r="B127" s="57" t="s">
        <v>1063</v>
      </c>
      <c r="C127" s="62" t="s">
        <v>2219</v>
      </c>
      <c r="D127" s="294" t="s">
        <v>2524</v>
      </c>
      <c r="E127" s="266">
        <f>VLOOKUP(D127,ФОТ!$B$3:$C$105,2,FALSE)</f>
        <v>113.69</v>
      </c>
      <c r="F127" s="55">
        <v>0.02</v>
      </c>
      <c r="G127" s="262">
        <f>ROUND(E127*F127,2)</f>
        <v>2.27</v>
      </c>
      <c r="H127" s="220">
        <f>ROUND(G127*ФОТ!$D$3,2)</f>
        <v>6.05</v>
      </c>
      <c r="I127" s="190">
        <f>ROUND(H127*ФОТ!$E$3,1)</f>
        <v>8.8000000000000007</v>
      </c>
      <c r="J127" s="190"/>
    </row>
    <row r="128" spans="1:10" ht="18" customHeight="1" x14ac:dyDescent="0.2">
      <c r="A128" s="100" t="s">
        <v>3379</v>
      </c>
      <c r="B128" s="57" t="s">
        <v>1064</v>
      </c>
      <c r="C128" s="62" t="s">
        <v>2219</v>
      </c>
      <c r="D128" s="294" t="s">
        <v>2524</v>
      </c>
      <c r="E128" s="266">
        <f>VLOOKUP(D128,ФОТ!$B$3:$C$105,2,FALSE)</f>
        <v>113.69</v>
      </c>
      <c r="F128" s="55">
        <v>7.0000000000000007E-2</v>
      </c>
      <c r="G128" s="262">
        <f>ROUND(E128*F128,2)</f>
        <v>7.96</v>
      </c>
      <c r="H128" s="220">
        <f>ROUND(G128*ФОТ!$D$3,2)</f>
        <v>21.21</v>
      </c>
      <c r="I128" s="190">
        <f>ROUND(H128*ФОТ!$E$3,1)</f>
        <v>30.8</v>
      </c>
      <c r="J128" s="190"/>
    </row>
    <row r="129" spans="1:10" ht="18" customHeight="1" x14ac:dyDescent="0.2">
      <c r="A129" s="100" t="s">
        <v>2326</v>
      </c>
      <c r="B129" s="6" t="s">
        <v>2327</v>
      </c>
      <c r="C129" s="62" t="s">
        <v>3489</v>
      </c>
      <c r="D129" s="344" t="s">
        <v>2530</v>
      </c>
      <c r="E129" s="265">
        <f>VLOOKUP(D129,ФОТ!$B$3:$C$105,2,FALSE)</f>
        <v>160.03</v>
      </c>
      <c r="F129" s="154">
        <v>0.55000000000000004</v>
      </c>
      <c r="G129" s="262">
        <f t="shared" si="3"/>
        <v>88.02</v>
      </c>
      <c r="H129" s="220">
        <f>ROUND(G129*ФОТ!$D$3,2)</f>
        <v>234.49</v>
      </c>
      <c r="I129" s="190">
        <f>ROUND(H129*ФОТ!$E$3,1)</f>
        <v>340</v>
      </c>
      <c r="J129" s="190">
        <f>ROUND(H129*ФОТ!$F$3,1)</f>
        <v>304.8</v>
      </c>
    </row>
    <row r="130" spans="1:10" ht="11.25" customHeight="1" x14ac:dyDescent="0.2">
      <c r="A130" s="100"/>
      <c r="B130" s="6"/>
      <c r="C130" s="62"/>
      <c r="D130" s="294" t="s">
        <v>2524</v>
      </c>
      <c r="E130" s="266">
        <f>VLOOKUP(D130,ФОТ!$B$3:$C$105,2,FALSE)</f>
        <v>113.69</v>
      </c>
      <c r="F130" s="154">
        <v>0.6</v>
      </c>
      <c r="G130" s="262">
        <f t="shared" si="3"/>
        <v>68.209999999999994</v>
      </c>
      <c r="H130" s="220">
        <f>ROUND(G130*ФОТ!$D$3,2)</f>
        <v>181.71</v>
      </c>
      <c r="I130" s="389">
        <f>ROUND(H130*ФОТ!$E$3,1)</f>
        <v>263.5</v>
      </c>
      <c r="J130" s="190">
        <f>ROUND(H130*ФОТ!$F$3,1)</f>
        <v>236.2</v>
      </c>
    </row>
    <row r="131" spans="1:10" ht="16.5" customHeight="1" x14ac:dyDescent="0.25">
      <c r="A131" s="100"/>
      <c r="B131" s="6"/>
      <c r="C131" s="62"/>
      <c r="D131" s="294"/>
      <c r="E131" s="266"/>
      <c r="F131" s="154"/>
      <c r="G131" s="262"/>
      <c r="H131" s="220"/>
      <c r="I131" s="419">
        <f>I129+I130</f>
        <v>603.5</v>
      </c>
      <c r="J131" s="419">
        <f>J129+J130</f>
        <v>541</v>
      </c>
    </row>
    <row r="132" spans="1:10" ht="20.25" customHeight="1" x14ac:dyDescent="0.2">
      <c r="A132" s="100" t="s">
        <v>2328</v>
      </c>
      <c r="B132" s="6" t="s">
        <v>2329</v>
      </c>
      <c r="C132" s="62" t="s">
        <v>2219</v>
      </c>
      <c r="D132" s="294" t="s">
        <v>2524</v>
      </c>
      <c r="E132" s="266">
        <f>VLOOKUP(D132,ФОТ!$B$3:$C$105,2,FALSE)</f>
        <v>113.69</v>
      </c>
      <c r="F132" s="39">
        <v>0.85</v>
      </c>
      <c r="G132" s="262">
        <f t="shared" si="3"/>
        <v>96.64</v>
      </c>
      <c r="H132" s="220">
        <f>ROUND(G132*ФОТ!$D$3,2)</f>
        <v>257.45</v>
      </c>
      <c r="I132" s="389">
        <f>ROUND(H132*ФОТ!$E$3,1)</f>
        <v>373.3</v>
      </c>
      <c r="J132" s="190">
        <f>ROUND(H132*ФОТ!$F$3,1)</f>
        <v>334.7</v>
      </c>
    </row>
    <row r="133" spans="1:10" ht="23.25" customHeight="1" x14ac:dyDescent="0.2">
      <c r="A133" s="285" t="s">
        <v>3380</v>
      </c>
      <c r="B133" s="6" t="s">
        <v>1067</v>
      </c>
      <c r="C133" s="62" t="s">
        <v>2219</v>
      </c>
      <c r="D133" s="344" t="s">
        <v>2530</v>
      </c>
      <c r="E133" s="265">
        <f>VLOOKUP(D133,ФОТ!$B$3:$C$105,2,FALSE)</f>
        <v>160.03</v>
      </c>
      <c r="F133" s="55">
        <v>0.45</v>
      </c>
      <c r="G133" s="262">
        <f>ROUND(E133*F133,2)</f>
        <v>72.010000000000005</v>
      </c>
      <c r="H133" s="220">
        <f>ROUND(G133*ФОТ!$D$3,2)</f>
        <v>191.83</v>
      </c>
      <c r="I133" s="389">
        <f>ROUND(H133*ФОТ!$E$3,1)</f>
        <v>278.2</v>
      </c>
      <c r="J133" s="190"/>
    </row>
    <row r="134" spans="1:10" ht="14.25" customHeight="1" x14ac:dyDescent="0.2">
      <c r="A134" s="285"/>
      <c r="B134" s="6"/>
      <c r="C134" s="62"/>
      <c r="D134" s="294" t="s">
        <v>2524</v>
      </c>
      <c r="E134" s="266">
        <f>VLOOKUP(D134,ФОТ!$B$3:$C$105,2,FALSE)</f>
        <v>113.69</v>
      </c>
      <c r="F134" s="55">
        <v>0.45</v>
      </c>
      <c r="G134" s="262">
        <f>ROUND(E134*F134,2)</f>
        <v>51.16</v>
      </c>
      <c r="H134" s="220">
        <f>ROUND(G134*ФОТ!$D$3,2)</f>
        <v>136.29</v>
      </c>
      <c r="I134" s="389">
        <f>ROUND(H134*ФОТ!$E$3,1)</f>
        <v>197.6</v>
      </c>
      <c r="J134" s="190"/>
    </row>
    <row r="135" spans="1:10" ht="14.25" customHeight="1" x14ac:dyDescent="0.25">
      <c r="A135" s="285"/>
      <c r="B135" s="6"/>
      <c r="C135" s="62"/>
      <c r="D135" s="294"/>
      <c r="E135" s="266"/>
      <c r="F135" s="55"/>
      <c r="G135" s="262"/>
      <c r="H135" s="220"/>
      <c r="I135" s="419">
        <f>I133+I134</f>
        <v>475.8</v>
      </c>
      <c r="J135" s="242"/>
    </row>
    <row r="136" spans="1:10" ht="23.25" customHeight="1" x14ac:dyDescent="0.2">
      <c r="A136" s="285" t="s">
        <v>3381</v>
      </c>
      <c r="B136" s="6" t="s">
        <v>1065</v>
      </c>
      <c r="C136" s="62" t="s">
        <v>2219</v>
      </c>
      <c r="D136" s="294" t="s">
        <v>2524</v>
      </c>
      <c r="E136" s="266">
        <f>VLOOKUP(D136,ФОТ!$B$3:$C$105,2,FALSE)</f>
        <v>113.69</v>
      </c>
      <c r="F136" s="55">
        <v>0.14000000000000001</v>
      </c>
      <c r="G136" s="262">
        <f>ROUND(E136*F136,2)</f>
        <v>15.92</v>
      </c>
      <c r="H136" s="220">
        <f>ROUND(G136*ФОТ!$D$3,2)</f>
        <v>42.41</v>
      </c>
      <c r="I136" s="389">
        <f>ROUND(H136*ФОТ!$E$3,1)</f>
        <v>61.5</v>
      </c>
      <c r="J136" s="190"/>
    </row>
    <row r="137" spans="1:10" ht="20.25" customHeight="1" x14ac:dyDescent="0.2">
      <c r="A137" s="285" t="s">
        <v>3382</v>
      </c>
      <c r="B137" s="143" t="s">
        <v>1066</v>
      </c>
      <c r="C137" s="62" t="s">
        <v>2219</v>
      </c>
      <c r="D137" s="294" t="s">
        <v>2524</v>
      </c>
      <c r="E137" s="266">
        <f>VLOOKUP(D137,ФОТ!$B$3:$C$105,2,FALSE)</f>
        <v>113.69</v>
      </c>
      <c r="F137" s="55">
        <v>7.0000000000000007E-2</v>
      </c>
      <c r="G137" s="262">
        <f>ROUND(E137*F137,2)</f>
        <v>7.96</v>
      </c>
      <c r="H137" s="220">
        <f>ROUND(G137*ФОТ!$D$3,2)</f>
        <v>21.21</v>
      </c>
      <c r="I137" s="389">
        <f>ROUND(H137*ФОТ!$E$3,1)</f>
        <v>30.8</v>
      </c>
      <c r="J137" s="190"/>
    </row>
    <row r="138" spans="1:10" ht="20.25" customHeight="1" x14ac:dyDescent="0.2">
      <c r="A138" s="285" t="s">
        <v>3383</v>
      </c>
      <c r="B138" s="409" t="s">
        <v>1068</v>
      </c>
      <c r="C138" s="62" t="s">
        <v>2219</v>
      </c>
      <c r="D138" s="294" t="s">
        <v>2524</v>
      </c>
      <c r="E138" s="266">
        <f>VLOOKUP(D138,ФОТ!$B$3:$C$105,2,FALSE)</f>
        <v>113.69</v>
      </c>
      <c r="F138" s="55">
        <v>0.03</v>
      </c>
      <c r="G138" s="262">
        <f>ROUND(E138*F138,2)</f>
        <v>3.41</v>
      </c>
      <c r="H138" s="220">
        <f>ROUND(G138*ФОТ!$D$3,2)</f>
        <v>9.08</v>
      </c>
      <c r="I138" s="389">
        <f>ROUND(H138*ФОТ!$E$3,1)</f>
        <v>13.2</v>
      </c>
      <c r="J138" s="191"/>
    </row>
    <row r="139" spans="1:10" x14ac:dyDescent="0.2">
      <c r="A139" s="66"/>
      <c r="B139" s="66"/>
      <c r="C139" s="66"/>
      <c r="D139" s="66"/>
      <c r="E139" s="66"/>
      <c r="F139" s="66"/>
      <c r="G139" s="66"/>
      <c r="H139" s="66"/>
      <c r="I139" s="66"/>
      <c r="J139" s="66"/>
    </row>
    <row r="140" spans="1:10" ht="17.25" customHeight="1" x14ac:dyDescent="0.2">
      <c r="A140" s="5" t="s">
        <v>2330</v>
      </c>
      <c r="B140" s="5"/>
      <c r="C140" s="5"/>
      <c r="D140" s="5"/>
      <c r="E140" s="5"/>
      <c r="F140" s="5"/>
      <c r="G140" s="5"/>
      <c r="H140" s="5"/>
      <c r="I140" s="60"/>
      <c r="J140" s="5"/>
    </row>
    <row r="141" spans="1:10" x14ac:dyDescent="0.2">
      <c r="A141" s="6"/>
      <c r="B141" s="6"/>
      <c r="C141" s="6"/>
      <c r="D141" s="6"/>
      <c r="E141" s="6"/>
      <c r="F141" s="6"/>
      <c r="G141" s="6"/>
      <c r="H141" s="6"/>
      <c r="I141" s="5"/>
      <c r="J141" s="6"/>
    </row>
    <row r="142" spans="1:10" x14ac:dyDescent="0.2">
      <c r="A142" s="289" t="s">
        <v>3835</v>
      </c>
      <c r="B142" s="290"/>
      <c r="C142" s="186" t="s">
        <v>3836</v>
      </c>
      <c r="D142" s="291" t="s">
        <v>3837</v>
      </c>
      <c r="E142" s="245" t="s">
        <v>484</v>
      </c>
      <c r="F142" s="158" t="s">
        <v>485</v>
      </c>
      <c r="G142" s="245" t="s">
        <v>486</v>
      </c>
      <c r="H142" s="252" t="s">
        <v>487</v>
      </c>
      <c r="I142" s="776" t="s">
        <v>488</v>
      </c>
      <c r="J142" s="777"/>
    </row>
    <row r="143" spans="1:10" x14ac:dyDescent="0.2">
      <c r="A143" s="292" t="s">
        <v>489</v>
      </c>
      <c r="B143" s="160"/>
      <c r="C143" s="293" t="s">
        <v>490</v>
      </c>
      <c r="D143" s="294" t="s">
        <v>491</v>
      </c>
      <c r="E143" s="55" t="s">
        <v>492</v>
      </c>
      <c r="F143" s="62" t="s">
        <v>493</v>
      </c>
      <c r="G143" s="55" t="s">
        <v>494</v>
      </c>
      <c r="H143" s="39" t="s">
        <v>495</v>
      </c>
      <c r="I143" s="239" t="s">
        <v>496</v>
      </c>
      <c r="J143" s="240" t="s">
        <v>497</v>
      </c>
    </row>
    <row r="144" spans="1:10" x14ac:dyDescent="0.2">
      <c r="A144" s="292"/>
      <c r="B144" s="160"/>
      <c r="C144" s="293"/>
      <c r="D144" s="294" t="s">
        <v>498</v>
      </c>
      <c r="E144" s="55" t="s">
        <v>499</v>
      </c>
      <c r="F144" s="62" t="s">
        <v>500</v>
      </c>
      <c r="G144" s="55" t="s">
        <v>501</v>
      </c>
      <c r="H144" s="39" t="s">
        <v>499</v>
      </c>
      <c r="I144" s="202" t="s">
        <v>1633</v>
      </c>
      <c r="J144" s="208" t="s">
        <v>1634</v>
      </c>
    </row>
    <row r="145" spans="1:10" x14ac:dyDescent="0.2">
      <c r="A145" s="295"/>
      <c r="B145" s="296"/>
      <c r="C145" s="71"/>
      <c r="D145" s="297"/>
      <c r="E145" s="247"/>
      <c r="F145" s="49" t="s">
        <v>1635</v>
      </c>
      <c r="G145" s="50" t="s">
        <v>499</v>
      </c>
      <c r="H145" s="298"/>
      <c r="I145" s="241" t="s">
        <v>1637</v>
      </c>
      <c r="J145" s="241" t="s">
        <v>1637</v>
      </c>
    </row>
    <row r="146" spans="1:10" ht="18" customHeight="1" x14ac:dyDescent="0.2">
      <c r="A146" s="100" t="s">
        <v>2331</v>
      </c>
      <c r="B146" s="57" t="s">
        <v>1573</v>
      </c>
      <c r="C146" s="62" t="s">
        <v>3514</v>
      </c>
      <c r="D146" s="294" t="s">
        <v>2524</v>
      </c>
      <c r="E146" s="266">
        <f>VLOOKUP(D146,ФОТ!$B$3:$C$105,2,FALSE)</f>
        <v>113.69</v>
      </c>
      <c r="F146" s="55">
        <v>6.5</v>
      </c>
      <c r="G146" s="262">
        <f>ROUND(E146*F146,2)</f>
        <v>738.99</v>
      </c>
      <c r="H146" s="133">
        <f>ROUND(G146*ФОТ!$D$3,2)</f>
        <v>1968.67</v>
      </c>
      <c r="I146" s="190">
        <f>ROUND(H146*ФОТ!$E$3,1)</f>
        <v>2854.6</v>
      </c>
      <c r="J146" s="190">
        <f>ROUND(H146*ФОТ!$F$3,1)</f>
        <v>2559.3000000000002</v>
      </c>
    </row>
    <row r="147" spans="1:10" x14ac:dyDescent="0.2">
      <c r="A147" s="100"/>
      <c r="B147" s="57" t="s">
        <v>1575</v>
      </c>
      <c r="C147" s="62"/>
      <c r="D147" s="294" t="s">
        <v>2525</v>
      </c>
      <c r="E147" s="266">
        <f>VLOOKUP(D147,ФОТ!$B$3:$C$105,2,FALSE)</f>
        <v>131.12</v>
      </c>
      <c r="F147" s="55">
        <v>6.5</v>
      </c>
      <c r="G147" s="262">
        <f>ROUND(E147*F147,2)</f>
        <v>852.28</v>
      </c>
      <c r="H147" s="133">
        <f>ROUND(G147*ФОТ!$D$3,2)</f>
        <v>2270.4699999999998</v>
      </c>
      <c r="I147" s="190">
        <f>ROUND(H147*ФОТ!$E$3,1)</f>
        <v>3292.2</v>
      </c>
      <c r="J147" s="190">
        <f>ROUND(H147*ФОТ!$F$3,1)</f>
        <v>2951.6</v>
      </c>
    </row>
    <row r="148" spans="1:10" ht="15" x14ac:dyDescent="0.25">
      <c r="A148" s="100"/>
      <c r="B148" s="57" t="s">
        <v>1576</v>
      </c>
      <c r="C148" s="62"/>
      <c r="D148" s="53"/>
      <c r="E148" s="62"/>
      <c r="F148" s="55"/>
      <c r="G148" s="39"/>
      <c r="H148" s="55"/>
      <c r="I148" s="242">
        <f>I146+I147</f>
        <v>6146.8</v>
      </c>
      <c r="J148" s="242">
        <f>J146+J147</f>
        <v>5510.9</v>
      </c>
    </row>
    <row r="149" spans="1:10" x14ac:dyDescent="0.2">
      <c r="A149" s="100"/>
      <c r="B149" s="57"/>
      <c r="C149" s="62"/>
      <c r="D149" s="53"/>
      <c r="E149" s="62"/>
      <c r="F149" s="55"/>
      <c r="G149" s="42"/>
      <c r="H149" s="56"/>
      <c r="I149" s="225"/>
      <c r="J149" s="192"/>
    </row>
    <row r="150" spans="1:10" x14ac:dyDescent="0.2">
      <c r="A150" s="100"/>
      <c r="B150" s="57"/>
      <c r="C150" s="62"/>
      <c r="D150" s="53"/>
      <c r="E150" s="62"/>
      <c r="F150" s="55"/>
      <c r="G150" s="42"/>
      <c r="H150" s="56"/>
      <c r="I150" s="225"/>
      <c r="J150" s="192"/>
    </row>
    <row r="151" spans="1:10" ht="16.5" customHeight="1" x14ac:dyDescent="0.2">
      <c r="A151" s="100" t="s">
        <v>2332</v>
      </c>
      <c r="B151" s="57" t="s">
        <v>1577</v>
      </c>
      <c r="C151" s="62" t="s">
        <v>3514</v>
      </c>
      <c r="D151" s="294" t="s">
        <v>2524</v>
      </c>
      <c r="E151" s="266">
        <f>VLOOKUP(D151,ФОТ!$B$3:$C$105,2,FALSE)</f>
        <v>113.69</v>
      </c>
      <c r="F151" s="55">
        <v>10</v>
      </c>
      <c r="G151" s="262">
        <f>ROUND(E151*F151,2)</f>
        <v>1136.9000000000001</v>
      </c>
      <c r="H151" s="133">
        <f>ROUND(G151*ФОТ!$D$3,2)</f>
        <v>3028.7</v>
      </c>
      <c r="I151" s="190">
        <f>ROUND(H151*ФОТ!$E$3,1)</f>
        <v>4391.6000000000004</v>
      </c>
      <c r="J151" s="190">
        <f>ROUND(H151*ФОТ!$F$3,1)</f>
        <v>3937.3</v>
      </c>
    </row>
    <row r="152" spans="1:10" ht="16.5" customHeight="1" x14ac:dyDescent="0.2">
      <c r="A152" s="100"/>
      <c r="B152" s="57" t="s">
        <v>1574</v>
      </c>
      <c r="C152" s="62"/>
      <c r="D152" s="294" t="s">
        <v>2525</v>
      </c>
      <c r="E152" s="266">
        <f>VLOOKUP(D152,ФОТ!$B$3:$C$105,2,FALSE)</f>
        <v>131.12</v>
      </c>
      <c r="F152" s="55">
        <v>10</v>
      </c>
      <c r="G152" s="262">
        <f>ROUND(E152*F152,2)</f>
        <v>1311.2</v>
      </c>
      <c r="H152" s="133">
        <f>ROUND(G152*ФОТ!$D$3,2)</f>
        <v>3493.04</v>
      </c>
      <c r="I152" s="190">
        <f>ROUND(H152*ФОТ!$E$3,1)</f>
        <v>5064.8999999999996</v>
      </c>
      <c r="J152" s="190">
        <f>ROUND(H152*ФОТ!$F$3,1)</f>
        <v>4541</v>
      </c>
    </row>
    <row r="153" spans="1:10" ht="16.5" customHeight="1" x14ac:dyDescent="0.25">
      <c r="A153" s="100"/>
      <c r="B153" s="57"/>
      <c r="C153" s="62"/>
      <c r="D153" s="53"/>
      <c r="E153" s="62"/>
      <c r="F153" s="55"/>
      <c r="G153" s="42"/>
      <c r="H153" s="56"/>
      <c r="I153" s="242">
        <f>I151+I152</f>
        <v>9456.5</v>
      </c>
      <c r="J153" s="242">
        <f>J151+J152</f>
        <v>8478.2999999999993</v>
      </c>
    </row>
    <row r="154" spans="1:10" ht="16.5" customHeight="1" x14ac:dyDescent="0.2">
      <c r="A154" s="100" t="s">
        <v>2333</v>
      </c>
      <c r="B154" s="57" t="s">
        <v>1578</v>
      </c>
      <c r="C154" s="62" t="s">
        <v>2219</v>
      </c>
      <c r="D154" s="294" t="s">
        <v>2524</v>
      </c>
      <c r="E154" s="266">
        <f>VLOOKUP(D154,ФОТ!$B$3:$C$105,2,FALSE)</f>
        <v>113.69</v>
      </c>
      <c r="F154" s="55">
        <v>13</v>
      </c>
      <c r="G154" s="262">
        <f>ROUND(E154*F154,2)</f>
        <v>1477.97</v>
      </c>
      <c r="H154" s="133">
        <f>ROUND(G154*ФОТ!$D$3,2)</f>
        <v>3937.31</v>
      </c>
      <c r="I154" s="190">
        <f>ROUND(H154*ФОТ!$E$3,1)</f>
        <v>5709.1</v>
      </c>
      <c r="J154" s="190">
        <f>ROUND(H154*ФОТ!$F$3,1)</f>
        <v>5118.5</v>
      </c>
    </row>
    <row r="155" spans="1:10" ht="16.5" customHeight="1" x14ac:dyDescent="0.2">
      <c r="A155" s="100"/>
      <c r="B155" s="57"/>
      <c r="C155" s="62"/>
      <c r="D155" s="294" t="s">
        <v>2525</v>
      </c>
      <c r="E155" s="266">
        <f>VLOOKUP(D155,ФОТ!$B$3:$C$105,2,FALSE)</f>
        <v>131.12</v>
      </c>
      <c r="F155" s="39">
        <v>13</v>
      </c>
      <c r="G155" s="262">
        <f>ROUND(E155*F155,2)</f>
        <v>1704.56</v>
      </c>
      <c r="H155" s="133">
        <f>ROUND(G155*ФОТ!$D$3,2)</f>
        <v>4540.95</v>
      </c>
      <c r="I155" s="190">
        <f>ROUND(H155*ФОТ!$E$3,1)</f>
        <v>6584.4</v>
      </c>
      <c r="J155" s="190">
        <f>ROUND(H155*ФОТ!$F$3,1)</f>
        <v>5903.2</v>
      </c>
    </row>
    <row r="156" spans="1:10" ht="16.5" customHeight="1" x14ac:dyDescent="0.25">
      <c r="A156" s="100"/>
      <c r="B156" s="57"/>
      <c r="C156" s="62"/>
      <c r="D156" s="53"/>
      <c r="E156" s="62"/>
      <c r="F156" s="55"/>
      <c r="G156" s="42"/>
      <c r="H156" s="56"/>
      <c r="I156" s="242">
        <f>I154+I155</f>
        <v>12293.5</v>
      </c>
      <c r="J156" s="242">
        <f>J154+J155</f>
        <v>11021.7</v>
      </c>
    </row>
    <row r="157" spans="1:10" ht="16.5" customHeight="1" x14ac:dyDescent="0.2">
      <c r="A157" s="100" t="s">
        <v>2334</v>
      </c>
      <c r="B157" s="57" t="s">
        <v>1579</v>
      </c>
      <c r="C157" s="62" t="s">
        <v>2219</v>
      </c>
      <c r="D157" s="294" t="s">
        <v>2524</v>
      </c>
      <c r="E157" s="266">
        <f>VLOOKUP(D157,ФОТ!$B$3:$C$105,2,FALSE)</f>
        <v>113.69</v>
      </c>
      <c r="F157" s="55">
        <v>17</v>
      </c>
      <c r="G157" s="262">
        <f>ROUND(E157*F157,2)</f>
        <v>1932.73</v>
      </c>
      <c r="H157" s="133">
        <f>ROUND(G157*ФОТ!$D$3,2)</f>
        <v>5148.79</v>
      </c>
      <c r="I157" s="190">
        <f>ROUND(H157*ФОТ!$E$3,1)</f>
        <v>7465.7</v>
      </c>
      <c r="J157" s="190">
        <f>ROUND(H157*ФОТ!$F$3,1)</f>
        <v>6693.4</v>
      </c>
    </row>
    <row r="158" spans="1:10" ht="16.5" customHeight="1" x14ac:dyDescent="0.2">
      <c r="A158" s="100"/>
      <c r="B158" s="57"/>
      <c r="C158" s="62"/>
      <c r="D158" s="294" t="s">
        <v>2525</v>
      </c>
      <c r="E158" s="266">
        <f>VLOOKUP(D158,ФОТ!$B$3:$C$105,2,FALSE)</f>
        <v>131.12</v>
      </c>
      <c r="F158" s="55">
        <v>17</v>
      </c>
      <c r="G158" s="262">
        <f>ROUND(E158*F158,2)</f>
        <v>2229.04</v>
      </c>
      <c r="H158" s="133">
        <f>ROUND(G158*ФОТ!$D$3,2)</f>
        <v>5938.16</v>
      </c>
      <c r="I158" s="190">
        <f>ROUND(H158*ФОТ!$E$3,1)</f>
        <v>8610.2999999999993</v>
      </c>
      <c r="J158" s="190">
        <f>ROUND(H158*ФОТ!$F$3,1)</f>
        <v>7719.6</v>
      </c>
    </row>
    <row r="159" spans="1:10" ht="16.5" customHeight="1" x14ac:dyDescent="0.25">
      <c r="A159" s="100"/>
      <c r="B159" s="57"/>
      <c r="C159" s="62"/>
      <c r="D159" s="53"/>
      <c r="E159" s="62"/>
      <c r="F159" s="55"/>
      <c r="G159" s="42"/>
      <c r="H159" s="56"/>
      <c r="I159" s="242">
        <f>I157+I158</f>
        <v>16076</v>
      </c>
      <c r="J159" s="242">
        <f>J157+J158</f>
        <v>14413</v>
      </c>
    </row>
    <row r="160" spans="1:10" ht="16.5" customHeight="1" x14ac:dyDescent="0.2">
      <c r="A160" s="100" t="s">
        <v>2335</v>
      </c>
      <c r="B160" s="57" t="s">
        <v>1580</v>
      </c>
      <c r="C160" s="62" t="s">
        <v>2219</v>
      </c>
      <c r="D160" s="294" t="s">
        <v>2524</v>
      </c>
      <c r="E160" s="266">
        <f>VLOOKUP(D160,ФОТ!$B$3:$C$105,2,FALSE)</f>
        <v>113.69</v>
      </c>
      <c r="F160" s="55">
        <v>18</v>
      </c>
      <c r="G160" s="262">
        <f>ROUND(E160*F160,2)</f>
        <v>2046.42</v>
      </c>
      <c r="H160" s="133">
        <f>ROUND(G160*ФОТ!$D$3,2)</f>
        <v>5451.66</v>
      </c>
      <c r="I160" s="190">
        <f>ROUND(H160*ФОТ!$E$3,1)</f>
        <v>7904.9</v>
      </c>
      <c r="J160" s="190">
        <f>ROUND(H160*ФОТ!$F$3,1)</f>
        <v>7087.2</v>
      </c>
    </row>
    <row r="161" spans="1:10" ht="16.5" customHeight="1" x14ac:dyDescent="0.2">
      <c r="A161" s="100"/>
      <c r="B161" s="57"/>
      <c r="C161" s="62"/>
      <c r="D161" s="294" t="s">
        <v>2525</v>
      </c>
      <c r="E161" s="266">
        <f>VLOOKUP(D161,ФОТ!$B$3:$C$105,2,FALSE)</f>
        <v>131.12</v>
      </c>
      <c r="F161" s="55">
        <v>18</v>
      </c>
      <c r="G161" s="262">
        <f>ROUND(E161*F161,2)</f>
        <v>2360.16</v>
      </c>
      <c r="H161" s="133">
        <f>ROUND(G161*ФОТ!$D$3,2)</f>
        <v>6287.47</v>
      </c>
      <c r="I161" s="190">
        <f>ROUND(H161*ФОТ!$E$3,1)</f>
        <v>9116.7999999999993</v>
      </c>
      <c r="J161" s="190">
        <f>ROUND(H161*ФОТ!$F$3,1)</f>
        <v>8173.7</v>
      </c>
    </row>
    <row r="162" spans="1:10" ht="13.5" customHeight="1" x14ac:dyDescent="0.25">
      <c r="A162" s="100"/>
      <c r="B162" s="57"/>
      <c r="C162" s="62"/>
      <c r="D162" s="53"/>
      <c r="E162" s="62"/>
      <c r="F162" s="55"/>
      <c r="G162" s="42"/>
      <c r="H162" s="56"/>
      <c r="I162" s="242">
        <f>I160+I161</f>
        <v>17021.7</v>
      </c>
      <c r="J162" s="242">
        <f>J160+J161</f>
        <v>15260.9</v>
      </c>
    </row>
    <row r="163" spans="1:10" ht="32.25" customHeight="1" x14ac:dyDescent="0.2">
      <c r="A163" s="100" t="s">
        <v>2336</v>
      </c>
      <c r="B163" s="57" t="s">
        <v>2338</v>
      </c>
      <c r="C163" s="62" t="s">
        <v>2219</v>
      </c>
      <c r="D163" s="294" t="s">
        <v>2526</v>
      </c>
      <c r="E163" s="266">
        <f>VLOOKUP(D163,ФОТ!$B$3:$C$105,2,FALSE)</f>
        <v>144.41</v>
      </c>
      <c r="F163" s="39">
        <v>3</v>
      </c>
      <c r="G163" s="262">
        <f>ROUND(E163*F163,2)</f>
        <v>433.23</v>
      </c>
      <c r="H163" s="133">
        <f>ROUND(G163*ФОТ!$D$3,2)</f>
        <v>1154.1199999999999</v>
      </c>
      <c r="I163" s="190">
        <f>ROUND(H163*ФОТ!$E$3,1)</f>
        <v>1673.5</v>
      </c>
      <c r="J163" s="190">
        <f>ROUND(H163*ФОТ!$F$3,1)</f>
        <v>1500.4</v>
      </c>
    </row>
    <row r="164" spans="1:10" ht="16.5" customHeight="1" x14ac:dyDescent="0.2">
      <c r="A164" s="100"/>
      <c r="B164" s="57" t="s">
        <v>2339</v>
      </c>
      <c r="C164" s="62"/>
      <c r="D164" s="53"/>
      <c r="E164" s="62"/>
      <c r="F164" s="39"/>
      <c r="G164" s="57"/>
      <c r="H164" s="223"/>
      <c r="I164" s="192"/>
      <c r="J164" s="224"/>
    </row>
    <row r="165" spans="1:10" ht="16.5" customHeight="1" x14ac:dyDescent="0.2">
      <c r="A165" s="100"/>
      <c r="B165" s="57"/>
      <c r="C165" s="62"/>
      <c r="D165" s="53"/>
      <c r="E165" s="62"/>
      <c r="F165" s="39"/>
      <c r="G165" s="42"/>
      <c r="H165" s="56"/>
      <c r="I165" s="225"/>
      <c r="J165" s="224"/>
    </row>
    <row r="166" spans="1:10" ht="16.5" customHeight="1" x14ac:dyDescent="0.2">
      <c r="A166" s="100" t="s">
        <v>2337</v>
      </c>
      <c r="B166" s="57" t="s">
        <v>2341</v>
      </c>
      <c r="C166" s="62" t="s">
        <v>2219</v>
      </c>
      <c r="D166" s="294" t="s">
        <v>2526</v>
      </c>
      <c r="E166" s="266">
        <f>VLOOKUP(D166,ФОТ!$B$3:$C$105,2,FALSE)</f>
        <v>144.41</v>
      </c>
      <c r="F166" s="55">
        <v>2.5</v>
      </c>
      <c r="G166" s="262">
        <f>ROUND(E166*F166,2)</f>
        <v>361.03</v>
      </c>
      <c r="H166" s="133">
        <f>ROUND(G166*ФОТ!$D$3,2)</f>
        <v>961.78</v>
      </c>
      <c r="I166" s="190">
        <f>ROUND(H166*ФОТ!$E$3,1)</f>
        <v>1394.6</v>
      </c>
      <c r="J166" s="190">
        <f>ROUND(H166*ФОТ!$F$3,1)</f>
        <v>1250.3</v>
      </c>
    </row>
    <row r="167" spans="1:10" ht="16.5" customHeight="1" x14ac:dyDescent="0.2">
      <c r="A167" s="100"/>
      <c r="B167" s="57" t="s">
        <v>2342</v>
      </c>
      <c r="C167" s="62"/>
      <c r="D167" s="53"/>
      <c r="E167" s="62"/>
      <c r="F167" s="55"/>
      <c r="G167" s="42"/>
      <c r="H167" s="56"/>
      <c r="I167" s="225"/>
      <c r="J167" s="224"/>
    </row>
    <row r="168" spans="1:10" ht="16.5" customHeight="1" x14ac:dyDescent="0.2">
      <c r="A168" s="100"/>
      <c r="B168" s="57"/>
      <c r="C168" s="62"/>
      <c r="D168" s="53"/>
      <c r="E168" s="62"/>
      <c r="F168" s="39"/>
      <c r="G168" s="42"/>
      <c r="H168" s="56"/>
      <c r="I168" s="225"/>
      <c r="J168" s="224"/>
    </row>
    <row r="169" spans="1:10" ht="16.5" customHeight="1" x14ac:dyDescent="0.2">
      <c r="A169" s="100" t="s">
        <v>2340</v>
      </c>
      <c r="B169" s="57" t="s">
        <v>2344</v>
      </c>
      <c r="C169" s="62" t="s">
        <v>2219</v>
      </c>
      <c r="D169" s="294" t="s">
        <v>2524</v>
      </c>
      <c r="E169" s="266">
        <f>VLOOKUP(D169,ФОТ!$B$3:$C$105,2,FALSE)</f>
        <v>113.69</v>
      </c>
      <c r="F169" s="39">
        <v>0.5</v>
      </c>
      <c r="G169" s="262">
        <f>ROUND(E169*F169,2)</f>
        <v>56.85</v>
      </c>
      <c r="H169" s="133">
        <f>ROUND(G169*ФОТ!$D$3,2)</f>
        <v>151.44999999999999</v>
      </c>
      <c r="I169" s="190">
        <f>ROUND(H169*ФОТ!$E$3,1)</f>
        <v>219.6</v>
      </c>
      <c r="J169" s="190">
        <f>ROUND(H169*ФОТ!$F$3,1)</f>
        <v>196.9</v>
      </c>
    </row>
    <row r="170" spans="1:10" ht="16.5" customHeight="1" x14ac:dyDescent="0.2">
      <c r="A170" s="100"/>
      <c r="B170" s="57" t="s">
        <v>2345</v>
      </c>
      <c r="C170" s="62"/>
      <c r="D170" s="294" t="s">
        <v>2525</v>
      </c>
      <c r="E170" s="266">
        <f>VLOOKUP(D170,ФОТ!$B$3:$C$105,2,FALSE)</f>
        <v>131.12</v>
      </c>
      <c r="F170" s="55">
        <v>0.5</v>
      </c>
      <c r="G170" s="262">
        <f>ROUND(E170*F170,2)</f>
        <v>65.56</v>
      </c>
      <c r="H170" s="133">
        <f>ROUND(G170*ФОТ!$D$3,2)</f>
        <v>174.65</v>
      </c>
      <c r="I170" s="190">
        <f>ROUND(H170*ФОТ!$E$3,1)</f>
        <v>253.2</v>
      </c>
      <c r="J170" s="190">
        <f>ROUND(H170*ФОТ!$F$3,1)</f>
        <v>227</v>
      </c>
    </row>
    <row r="171" spans="1:10" ht="16.5" customHeight="1" x14ac:dyDescent="0.25">
      <c r="A171" s="100"/>
      <c r="B171" s="57"/>
      <c r="C171" s="62"/>
      <c r="D171" s="53"/>
      <c r="E171" s="62"/>
      <c r="F171" s="55"/>
      <c r="G171" s="42"/>
      <c r="H171" s="56"/>
      <c r="I171" s="242">
        <f>I169+I170</f>
        <v>472.8</v>
      </c>
      <c r="J171" s="242">
        <f>J169+J170</f>
        <v>423.9</v>
      </c>
    </row>
    <row r="172" spans="1:10" ht="16.5" customHeight="1" x14ac:dyDescent="0.2">
      <c r="A172" s="100" t="s">
        <v>2343</v>
      </c>
      <c r="B172" s="57" t="s">
        <v>2347</v>
      </c>
      <c r="C172" s="62" t="s">
        <v>3489</v>
      </c>
      <c r="D172" s="294" t="s">
        <v>2524</v>
      </c>
      <c r="E172" s="266">
        <f>VLOOKUP(D172,ФОТ!$B$3:$C$105,2,FALSE)</f>
        <v>113.69</v>
      </c>
      <c r="F172" s="39">
        <v>1.1000000000000001</v>
      </c>
      <c r="G172" s="262">
        <f>ROUND(E172*F172,2)</f>
        <v>125.06</v>
      </c>
      <c r="H172" s="133">
        <f>ROUND(G172*ФОТ!$D$3,2)</f>
        <v>333.16</v>
      </c>
      <c r="I172" s="190">
        <f>ROUND(H172*ФОТ!$E$3,1)</f>
        <v>483.1</v>
      </c>
      <c r="J172" s="190">
        <f>ROUND(H172*ФОТ!$F$3,1)</f>
        <v>433.1</v>
      </c>
    </row>
    <row r="173" spans="1:10" ht="16.5" customHeight="1" x14ac:dyDescent="0.2">
      <c r="A173" s="100"/>
      <c r="B173" s="57"/>
      <c r="C173" s="62"/>
      <c r="D173" s="53"/>
      <c r="E173" s="62"/>
      <c r="F173" s="55"/>
      <c r="G173" s="42"/>
      <c r="H173" s="56"/>
      <c r="I173" s="225"/>
      <c r="J173" s="224"/>
    </row>
    <row r="174" spans="1:10" ht="16.5" customHeight="1" x14ac:dyDescent="0.2">
      <c r="A174" s="100" t="s">
        <v>2346</v>
      </c>
      <c r="B174" s="57" t="s">
        <v>2348</v>
      </c>
      <c r="C174" s="62" t="s">
        <v>2349</v>
      </c>
      <c r="D174" s="294" t="s">
        <v>2525</v>
      </c>
      <c r="E174" s="266">
        <f>VLOOKUP(D174,ФОТ!$B$3:$C$105,2,FALSE)</f>
        <v>131.12</v>
      </c>
      <c r="F174" s="39">
        <v>1.7</v>
      </c>
      <c r="G174" s="262">
        <f>ROUND(E174*F174,2)</f>
        <v>222.9</v>
      </c>
      <c r="H174" s="133">
        <f>ROUND(G174*ФОТ!$D$3,2)</f>
        <v>593.80999999999995</v>
      </c>
      <c r="I174" s="190">
        <f>ROUND(H174*ФОТ!$E$3,1)</f>
        <v>861</v>
      </c>
      <c r="J174" s="190">
        <f>ROUND(H174*ФОТ!$F$3,1)</f>
        <v>772</v>
      </c>
    </row>
    <row r="175" spans="1:10" ht="11.25" customHeight="1" x14ac:dyDescent="0.2">
      <c r="A175" s="100"/>
      <c r="B175" s="57"/>
      <c r="C175" s="62"/>
      <c r="D175" s="279"/>
      <c r="E175" s="266"/>
      <c r="F175" s="55"/>
      <c r="G175" s="262"/>
      <c r="H175" s="133"/>
      <c r="I175" s="190"/>
      <c r="J175" s="211"/>
    </row>
    <row r="176" spans="1:10" ht="13.5" customHeight="1" x14ac:dyDescent="0.2">
      <c r="A176" s="765" t="s">
        <v>3384</v>
      </c>
      <c r="B176" s="764" t="s">
        <v>994</v>
      </c>
      <c r="C176" s="766" t="s">
        <v>995</v>
      </c>
      <c r="D176" s="62" t="s">
        <v>2126</v>
      </c>
      <c r="E176" s="266">
        <f>VLOOKUP(D176,ФОТ!$B$3:$C$105,2,FALSE)</f>
        <v>175.15</v>
      </c>
      <c r="F176" s="410">
        <v>0.1</v>
      </c>
      <c r="G176" s="262">
        <f>ROUND(E176*F176,2)</f>
        <v>17.52</v>
      </c>
      <c r="H176" s="133">
        <f>ROUND(G176*ФОТ!$D$3,2)</f>
        <v>46.67</v>
      </c>
      <c r="I176" s="190">
        <f>ROUND(H176*ФОТ!$E$3,1)</f>
        <v>67.7</v>
      </c>
      <c r="J176" s="190">
        <f>ROUND(H176*ФОТ!$F$3,1)</f>
        <v>60.7</v>
      </c>
    </row>
    <row r="177" spans="1:10" ht="13.5" customHeight="1" x14ac:dyDescent="0.2">
      <c r="A177" s="765"/>
      <c r="B177" s="764"/>
      <c r="C177" s="766"/>
      <c r="D177" s="62" t="s">
        <v>960</v>
      </c>
      <c r="E177" s="266">
        <f>VLOOKUP(D177,ФОТ!$B$3:$C$105,2,FALSE)</f>
        <v>337.67</v>
      </c>
      <c r="F177" s="410">
        <v>0.316</v>
      </c>
      <c r="G177" s="262">
        <f>ROUND(E177*F177,2)</f>
        <v>106.7</v>
      </c>
      <c r="H177" s="133">
        <f>ROUND(G177*ФОТ!$D$3,2)</f>
        <v>284.25</v>
      </c>
      <c r="I177" s="190">
        <f>ROUND(H177*ФОТ!$E$3,1)</f>
        <v>412.2</v>
      </c>
      <c r="J177" s="190">
        <f>ROUND(H177*ФОТ!$F$3,1)</f>
        <v>369.5</v>
      </c>
    </row>
    <row r="178" spans="1:10" ht="13.5" customHeight="1" x14ac:dyDescent="0.25">
      <c r="A178" s="383"/>
      <c r="B178" s="411"/>
      <c r="C178" s="385"/>
      <c r="D178" s="62"/>
      <c r="E178" s="266"/>
      <c r="F178" s="198"/>
      <c r="G178" s="262"/>
      <c r="H178" s="133"/>
      <c r="I178" s="242">
        <f>I176+I177</f>
        <v>479.9</v>
      </c>
      <c r="J178" s="242">
        <f>J176+J177</f>
        <v>430.2</v>
      </c>
    </row>
    <row r="179" spans="1:10" ht="13.5" customHeight="1" x14ac:dyDescent="0.2">
      <c r="A179" s="765" t="s">
        <v>3385</v>
      </c>
      <c r="B179" s="764" t="s">
        <v>952</v>
      </c>
      <c r="C179" s="766" t="s">
        <v>995</v>
      </c>
      <c r="D179" s="62" t="s">
        <v>2126</v>
      </c>
      <c r="E179" s="266">
        <f>VLOOKUP(D179,ФОТ!$B$3:$C$105,2,FALSE)</f>
        <v>175.15</v>
      </c>
      <c r="F179" s="410">
        <v>0.2</v>
      </c>
      <c r="G179" s="262">
        <f>ROUND(E179*F179,2)</f>
        <v>35.03</v>
      </c>
      <c r="H179" s="133">
        <f>ROUND(G179*ФОТ!$D$3,2)</f>
        <v>93.32</v>
      </c>
      <c r="I179" s="190">
        <f>ROUND(H179*ФОТ!$E$3,1)</f>
        <v>135.30000000000001</v>
      </c>
      <c r="J179" s="190">
        <f>ROUND(H179*ФОТ!$F$3,1)</f>
        <v>121.3</v>
      </c>
    </row>
    <row r="180" spans="1:10" ht="13.5" customHeight="1" x14ac:dyDescent="0.2">
      <c r="A180" s="765"/>
      <c r="B180" s="764"/>
      <c r="C180" s="766"/>
      <c r="D180" s="62" t="s">
        <v>960</v>
      </c>
      <c r="E180" s="266">
        <f>VLOOKUP(D180,ФОТ!$B$3:$C$105,2,FALSE)</f>
        <v>337.67</v>
      </c>
      <c r="F180" s="410">
        <v>0.36699999999999999</v>
      </c>
      <c r="G180" s="262">
        <f>ROUND(E180*F180,2)</f>
        <v>123.92</v>
      </c>
      <c r="H180" s="133">
        <f>ROUND(G180*ФОТ!$D$3,2)</f>
        <v>330.12</v>
      </c>
      <c r="I180" s="190">
        <f>ROUND(H180*ФОТ!$E$3,1)</f>
        <v>478.7</v>
      </c>
      <c r="J180" s="190">
        <f>ROUND(H180*ФОТ!$F$3,1)</f>
        <v>429.2</v>
      </c>
    </row>
    <row r="181" spans="1:10" ht="13.5" customHeight="1" x14ac:dyDescent="0.25">
      <c r="A181" s="383"/>
      <c r="B181" s="411"/>
      <c r="C181" s="385"/>
      <c r="D181" s="62"/>
      <c r="E181" s="266"/>
      <c r="F181" s="198"/>
      <c r="G181" s="262"/>
      <c r="H181" s="133"/>
      <c r="I181" s="242">
        <f>I179+I180</f>
        <v>614</v>
      </c>
      <c r="J181" s="242">
        <f>J179+J180</f>
        <v>550.5</v>
      </c>
    </row>
    <row r="182" spans="1:10" ht="16.5" customHeight="1" x14ac:dyDescent="0.2">
      <c r="A182" s="765" t="s">
        <v>3386</v>
      </c>
      <c r="B182" s="764" t="s">
        <v>953</v>
      </c>
      <c r="C182" s="766" t="s">
        <v>995</v>
      </c>
      <c r="D182" s="62" t="s">
        <v>2126</v>
      </c>
      <c r="E182" s="266">
        <f>VLOOKUP(D182,ФОТ!$B$3:$C$105,2,FALSE)</f>
        <v>175.15</v>
      </c>
      <c r="F182" s="410">
        <v>0.25</v>
      </c>
      <c r="G182" s="262">
        <f>ROUND(E182*F182,2)</f>
        <v>43.79</v>
      </c>
      <c r="H182" s="133">
        <f>ROUND(G182*ФОТ!$D$3,2)</f>
        <v>116.66</v>
      </c>
      <c r="I182" s="190">
        <f>ROUND(H182*ФОТ!$E$3,1)</f>
        <v>169.2</v>
      </c>
      <c r="J182" s="190">
        <f>ROUND(H182*ФОТ!$F$3,1)</f>
        <v>151.69999999999999</v>
      </c>
    </row>
    <row r="183" spans="1:10" ht="17.25" customHeight="1" x14ac:dyDescent="0.2">
      <c r="A183" s="765"/>
      <c r="B183" s="764"/>
      <c r="C183" s="766"/>
      <c r="D183" s="62" t="s">
        <v>960</v>
      </c>
      <c r="E183" s="266">
        <f>VLOOKUP(D183,ФОТ!$B$3:$C$105,2,FALSE)</f>
        <v>337.67</v>
      </c>
      <c r="F183" s="410">
        <v>0.38300000000000001</v>
      </c>
      <c r="G183" s="262">
        <f>ROUND(E183*F183,2)</f>
        <v>129.33000000000001</v>
      </c>
      <c r="H183" s="133">
        <f>ROUND(G183*ФОТ!$D$3,2)</f>
        <v>344.54</v>
      </c>
      <c r="I183" s="190">
        <f>ROUND(H183*ФОТ!$E$3,1)</f>
        <v>499.6</v>
      </c>
      <c r="J183" s="190">
        <f>ROUND(H183*ФОТ!$F$3,1)</f>
        <v>447.9</v>
      </c>
    </row>
    <row r="184" spans="1:10" ht="13.5" customHeight="1" x14ac:dyDescent="0.25">
      <c r="A184" s="383"/>
      <c r="B184" s="411"/>
      <c r="C184" s="385"/>
      <c r="D184" s="62"/>
      <c r="E184" s="266"/>
      <c r="F184" s="198"/>
      <c r="G184" s="262"/>
      <c r="H184" s="133"/>
      <c r="I184" s="242">
        <f>I182+I183</f>
        <v>668.8</v>
      </c>
      <c r="J184" s="242">
        <f>J182+J183</f>
        <v>599.6</v>
      </c>
    </row>
    <row r="185" spans="1:10" ht="13.5" customHeight="1" x14ac:dyDescent="0.2">
      <c r="A185" s="765" t="s">
        <v>3387</v>
      </c>
      <c r="B185" s="764" t="s">
        <v>954</v>
      </c>
      <c r="C185" s="766" t="s">
        <v>995</v>
      </c>
      <c r="D185" s="62" t="s">
        <v>2126</v>
      </c>
      <c r="E185" s="266">
        <f>VLOOKUP(D185,ФОТ!$B$3:$C$105,2,FALSE)</f>
        <v>175.15</v>
      </c>
      <c r="F185" s="410">
        <v>0.3</v>
      </c>
      <c r="G185" s="262">
        <f>ROUND(E185*F185,2)</f>
        <v>52.55</v>
      </c>
      <c r="H185" s="133">
        <f>ROUND(G185*ФОТ!$D$3,2)</f>
        <v>139.99</v>
      </c>
      <c r="I185" s="190">
        <f>ROUND(H185*ФОТ!$E$3,1)</f>
        <v>203</v>
      </c>
      <c r="J185" s="190">
        <f>ROUND(H185*ФОТ!$F$3,1)</f>
        <v>182</v>
      </c>
    </row>
    <row r="186" spans="1:10" ht="12.75" customHeight="1" x14ac:dyDescent="0.2">
      <c r="A186" s="765"/>
      <c r="B186" s="764"/>
      <c r="C186" s="766"/>
      <c r="D186" s="62" t="s">
        <v>960</v>
      </c>
      <c r="E186" s="266">
        <f>VLOOKUP(D186,ФОТ!$B$3:$C$105,2,FALSE)</f>
        <v>337.67</v>
      </c>
      <c r="F186" s="410">
        <v>0.56699999999999995</v>
      </c>
      <c r="G186" s="262">
        <f>ROUND(E186*F186,2)</f>
        <v>191.46</v>
      </c>
      <c r="H186" s="133">
        <f>ROUND(G186*ФОТ!$D$3,2)</f>
        <v>510.05</v>
      </c>
      <c r="I186" s="190">
        <f>ROUND(H186*ФОТ!$E$3,1)</f>
        <v>739.6</v>
      </c>
      <c r="J186" s="190">
        <f>ROUND(H186*ФОТ!$F$3,1)</f>
        <v>663.1</v>
      </c>
    </row>
    <row r="187" spans="1:10" ht="12.75" customHeight="1" x14ac:dyDescent="0.25">
      <c r="A187" s="412"/>
      <c r="B187" s="413"/>
      <c r="C187" s="414"/>
      <c r="D187" s="140"/>
      <c r="E187" s="415"/>
      <c r="F187" s="416"/>
      <c r="G187" s="267"/>
      <c r="H187" s="267"/>
      <c r="I187" s="420">
        <f>I185+I186</f>
        <v>942.6</v>
      </c>
      <c r="J187" s="421">
        <f>J185+J186</f>
        <v>845.1</v>
      </c>
    </row>
    <row r="188" spans="1:10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24" customHeight="1" x14ac:dyDescent="0.2">
      <c r="A189" s="5" t="s">
        <v>2350</v>
      </c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2" customHeight="1" x14ac:dyDescent="0.2">
      <c r="A190" s="6"/>
      <c r="B190" s="6"/>
      <c r="C190" s="6"/>
      <c r="D190" s="6"/>
      <c r="E190" s="149"/>
      <c r="F190" s="6"/>
      <c r="G190" s="6"/>
      <c r="H190" s="6"/>
      <c r="I190" s="6"/>
      <c r="J190" s="6"/>
    </row>
    <row r="191" spans="1:10" x14ac:dyDescent="0.2">
      <c r="A191" s="289" t="s">
        <v>3835</v>
      </c>
      <c r="B191" s="290"/>
      <c r="C191" s="186" t="s">
        <v>3836</v>
      </c>
      <c r="D191" s="291" t="s">
        <v>3837</v>
      </c>
      <c r="E191" s="245" t="s">
        <v>484</v>
      </c>
      <c r="F191" s="158" t="s">
        <v>485</v>
      </c>
      <c r="G191" s="245" t="s">
        <v>486</v>
      </c>
      <c r="H191" s="252" t="s">
        <v>487</v>
      </c>
      <c r="I191" s="776" t="s">
        <v>488</v>
      </c>
      <c r="J191" s="777"/>
    </row>
    <row r="192" spans="1:10" x14ac:dyDescent="0.2">
      <c r="A192" s="292" t="s">
        <v>489</v>
      </c>
      <c r="B192" s="160"/>
      <c r="C192" s="293" t="s">
        <v>490</v>
      </c>
      <c r="D192" s="294" t="s">
        <v>491</v>
      </c>
      <c r="E192" s="154" t="s">
        <v>492</v>
      </c>
      <c r="F192" s="62" t="s">
        <v>493</v>
      </c>
      <c r="G192" s="154" t="s">
        <v>494</v>
      </c>
      <c r="H192" s="39" t="s">
        <v>495</v>
      </c>
      <c r="I192" s="239" t="s">
        <v>496</v>
      </c>
      <c r="J192" s="240" t="s">
        <v>497</v>
      </c>
    </row>
    <row r="193" spans="1:10" x14ac:dyDescent="0.2">
      <c r="A193" s="292"/>
      <c r="B193" s="160"/>
      <c r="C193" s="293"/>
      <c r="D193" s="294" t="s">
        <v>498</v>
      </c>
      <c r="E193" s="154" t="s">
        <v>499</v>
      </c>
      <c r="F193" s="62" t="s">
        <v>500</v>
      </c>
      <c r="G193" s="154" t="s">
        <v>501</v>
      </c>
      <c r="H193" s="39" t="s">
        <v>499</v>
      </c>
      <c r="I193" s="202" t="s">
        <v>1633</v>
      </c>
      <c r="J193" s="208" t="s">
        <v>1634</v>
      </c>
    </row>
    <row r="194" spans="1:10" x14ac:dyDescent="0.2">
      <c r="A194" s="295"/>
      <c r="B194" s="296"/>
      <c r="C194" s="71"/>
      <c r="D194" s="297"/>
      <c r="E194" s="247"/>
      <c r="F194" s="49" t="s">
        <v>1635</v>
      </c>
      <c r="G194" s="50" t="s">
        <v>499</v>
      </c>
      <c r="H194" s="298"/>
      <c r="I194" s="241" t="s">
        <v>1637</v>
      </c>
      <c r="J194" s="241" t="s">
        <v>1637</v>
      </c>
    </row>
    <row r="195" spans="1:10" ht="22.5" customHeight="1" x14ac:dyDescent="0.2">
      <c r="A195" s="400" t="s">
        <v>2351</v>
      </c>
      <c r="B195" s="5"/>
      <c r="C195" s="62"/>
      <c r="D195" s="294"/>
      <c r="E195" s="62"/>
      <c r="F195" s="154"/>
      <c r="G195" s="39"/>
      <c r="H195" s="154"/>
      <c r="I195" s="202"/>
      <c r="J195" s="195"/>
    </row>
    <row r="196" spans="1:10" ht="21.75" customHeight="1" x14ac:dyDescent="0.2">
      <c r="A196" s="100" t="s">
        <v>2352</v>
      </c>
      <c r="B196" s="6" t="s">
        <v>3418</v>
      </c>
      <c r="C196" s="62" t="s">
        <v>2353</v>
      </c>
      <c r="D196" s="143" t="s">
        <v>2535</v>
      </c>
      <c r="E196" s="265">
        <f>VLOOKUP(D196,ФОТ!$B$3:$C$105,2,FALSE)</f>
        <v>188.36</v>
      </c>
      <c r="F196" s="154">
        <v>1</v>
      </c>
      <c r="G196" s="262">
        <f>ROUND(E196*F196,2)</f>
        <v>188.36</v>
      </c>
      <c r="H196" s="220">
        <f>ROUND(G196*ФОТ!$D$3,2)</f>
        <v>501.79</v>
      </c>
      <c r="I196" s="190">
        <f>ROUND(H196*ФОТ!$E$3,1)</f>
        <v>727.6</v>
      </c>
      <c r="J196" s="190">
        <f>ROUND(H196*ФОТ!$F$3,1)</f>
        <v>652.29999999999995</v>
      </c>
    </row>
    <row r="197" spans="1:10" ht="10.5" customHeight="1" x14ac:dyDescent="0.2">
      <c r="A197" s="100"/>
      <c r="B197" s="6"/>
      <c r="C197" s="62"/>
      <c r="D197" s="294"/>
      <c r="E197" s="62"/>
      <c r="F197" s="154"/>
      <c r="G197" s="39"/>
      <c r="H197" s="154"/>
      <c r="I197" s="202"/>
      <c r="J197" s="195"/>
    </row>
    <row r="198" spans="1:10" x14ac:dyDescent="0.2">
      <c r="A198" s="100" t="s">
        <v>2354</v>
      </c>
      <c r="B198" s="6" t="s">
        <v>2355</v>
      </c>
      <c r="C198" s="62" t="s">
        <v>2219</v>
      </c>
      <c r="D198" s="143" t="s">
        <v>2535</v>
      </c>
      <c r="E198" s="265">
        <f>VLOOKUP(D198,ФОТ!$B$3:$C$105,2,FALSE)</f>
        <v>188.36</v>
      </c>
      <c r="F198" s="154">
        <v>2</v>
      </c>
      <c r="G198" s="262">
        <f>ROUND(E198*F198,2)</f>
        <v>376.72</v>
      </c>
      <c r="H198" s="220">
        <f>ROUND(G198*ФОТ!$D$3,2)</f>
        <v>1003.58</v>
      </c>
      <c r="I198" s="190">
        <f>ROUND(H198*ФОТ!$E$3,1)</f>
        <v>1455.2</v>
      </c>
      <c r="J198" s="190">
        <f>ROUND(H198*ФОТ!$F$3,1)</f>
        <v>1304.7</v>
      </c>
    </row>
    <row r="199" spans="1:10" ht="10.5" customHeight="1" x14ac:dyDescent="0.2">
      <c r="A199" s="100"/>
      <c r="B199" s="6"/>
      <c r="C199" s="62"/>
      <c r="D199" s="294"/>
      <c r="E199" s="62"/>
      <c r="F199" s="154"/>
      <c r="G199" s="39"/>
      <c r="H199" s="154"/>
      <c r="I199" s="202"/>
      <c r="J199" s="194"/>
    </row>
    <row r="200" spans="1:10" x14ac:dyDescent="0.2">
      <c r="A200" s="100" t="s">
        <v>2356</v>
      </c>
      <c r="B200" s="6" t="s">
        <v>2357</v>
      </c>
      <c r="C200" s="62" t="s">
        <v>2219</v>
      </c>
      <c r="D200" s="143" t="s">
        <v>2535</v>
      </c>
      <c r="E200" s="265">
        <f>VLOOKUP(D200,ФОТ!$B$3:$C$105,2,FALSE)</f>
        <v>188.36</v>
      </c>
      <c r="F200" s="154">
        <v>2</v>
      </c>
      <c r="G200" s="262">
        <f>ROUND(E200*F200,2)</f>
        <v>376.72</v>
      </c>
      <c r="H200" s="220">
        <f>ROUND(G200*ФОТ!$D$3,2)</f>
        <v>1003.58</v>
      </c>
      <c r="I200" s="190">
        <f>ROUND(H200*ФОТ!$E$3,1)</f>
        <v>1455.2</v>
      </c>
      <c r="J200" s="190">
        <f>ROUND(H200*ФОТ!$F$3,1)</f>
        <v>1304.7</v>
      </c>
    </row>
    <row r="201" spans="1:10" ht="10.5" customHeight="1" x14ac:dyDescent="0.2">
      <c r="A201" s="100"/>
      <c r="B201" s="6"/>
      <c r="C201" s="62"/>
      <c r="D201" s="294"/>
      <c r="E201" s="62"/>
      <c r="F201" s="154"/>
      <c r="G201" s="39"/>
      <c r="H201" s="154"/>
      <c r="I201" s="202"/>
      <c r="J201" s="224"/>
    </row>
    <row r="202" spans="1:10" x14ac:dyDescent="0.2">
      <c r="A202" s="100" t="s">
        <v>2358</v>
      </c>
      <c r="B202" s="6" t="s">
        <v>2359</v>
      </c>
      <c r="C202" s="62" t="s">
        <v>2219</v>
      </c>
      <c r="D202" s="143" t="s">
        <v>2535</v>
      </c>
      <c r="E202" s="265">
        <f>VLOOKUP(D202,ФОТ!$B$3:$C$105,2,FALSE)</f>
        <v>188.36</v>
      </c>
      <c r="F202" s="154">
        <v>12</v>
      </c>
      <c r="G202" s="262">
        <f>ROUND(E202*F202,2)</f>
        <v>2260.3200000000002</v>
      </c>
      <c r="H202" s="220">
        <f>ROUND(G202*ФОТ!$D$3,2)</f>
        <v>6021.49</v>
      </c>
      <c r="I202" s="190">
        <f>ROUND(H202*ФОТ!$E$3,1)</f>
        <v>8731.2000000000007</v>
      </c>
      <c r="J202" s="190">
        <f>ROUND(H202*ФОТ!$F$3,1)</f>
        <v>7827.9</v>
      </c>
    </row>
    <row r="203" spans="1:10" x14ac:dyDescent="0.2">
      <c r="A203" s="100"/>
      <c r="B203" s="6" t="s">
        <v>2360</v>
      </c>
      <c r="C203" s="62"/>
      <c r="D203" s="294"/>
      <c r="E203" s="62"/>
      <c r="F203" s="154"/>
      <c r="G203" s="39"/>
      <c r="H203" s="154"/>
      <c r="I203" s="202"/>
      <c r="J203" s="224"/>
    </row>
    <row r="204" spans="1:10" ht="10.5" customHeight="1" x14ac:dyDescent="0.2">
      <c r="A204" s="100"/>
      <c r="B204" s="6"/>
      <c r="C204" s="62"/>
      <c r="D204" s="294"/>
      <c r="E204" s="62"/>
      <c r="F204" s="154"/>
      <c r="G204" s="39"/>
      <c r="H204" s="154"/>
      <c r="I204" s="202"/>
      <c r="J204" s="224"/>
    </row>
    <row r="205" spans="1:10" x14ac:dyDescent="0.2">
      <c r="A205" s="100" t="s">
        <v>2361</v>
      </c>
      <c r="B205" s="57" t="s">
        <v>2362</v>
      </c>
      <c r="C205" s="62" t="s">
        <v>2219</v>
      </c>
      <c r="D205" s="143" t="s">
        <v>2535</v>
      </c>
      <c r="E205" s="265">
        <f>VLOOKUP(D205,ФОТ!$B$3:$C$105,2,FALSE)</f>
        <v>188.36</v>
      </c>
      <c r="F205" s="55">
        <v>8</v>
      </c>
      <c r="G205" s="262">
        <f>ROUND(E205*F205,2)</f>
        <v>1506.88</v>
      </c>
      <c r="H205" s="220">
        <f>ROUND(G205*ФОТ!$D$3,2)</f>
        <v>4014.33</v>
      </c>
      <c r="I205" s="190">
        <f>ROUND(H205*ФОТ!$E$3,1)</f>
        <v>5820.8</v>
      </c>
      <c r="J205" s="190">
        <f>ROUND(H205*ФОТ!$F$3,1)</f>
        <v>5218.6000000000004</v>
      </c>
    </row>
    <row r="206" spans="1:10" x14ac:dyDescent="0.2">
      <c r="A206" s="100"/>
      <c r="B206" s="6" t="s">
        <v>2363</v>
      </c>
      <c r="C206" s="62"/>
      <c r="D206" s="294"/>
      <c r="E206" s="62"/>
      <c r="F206" s="154"/>
      <c r="G206" s="39"/>
      <c r="H206" s="154"/>
      <c r="I206" s="202"/>
      <c r="J206" s="195"/>
    </row>
    <row r="207" spans="1:10" ht="10.5" customHeight="1" x14ac:dyDescent="0.2">
      <c r="A207" s="100"/>
      <c r="B207" s="6"/>
      <c r="C207" s="62"/>
      <c r="D207" s="294"/>
      <c r="E207" s="62"/>
      <c r="F207" s="154"/>
      <c r="G207" s="39"/>
      <c r="H207" s="154"/>
      <c r="I207" s="202"/>
      <c r="J207" s="195"/>
    </row>
    <row r="208" spans="1:10" x14ac:dyDescent="0.2">
      <c r="A208" s="100" t="s">
        <v>2364</v>
      </c>
      <c r="B208" s="6" t="s">
        <v>26</v>
      </c>
      <c r="C208" s="62" t="s">
        <v>2219</v>
      </c>
      <c r="D208" s="143" t="s">
        <v>2535</v>
      </c>
      <c r="E208" s="265">
        <f>VLOOKUP(D208,ФОТ!$B$3:$C$105,2,FALSE)</f>
        <v>188.36</v>
      </c>
      <c r="F208" s="154">
        <v>16</v>
      </c>
      <c r="G208" s="262">
        <f>ROUND(E208*F208,2)</f>
        <v>3013.76</v>
      </c>
      <c r="H208" s="220">
        <f>ROUND(G208*ФОТ!$D$3,2)</f>
        <v>8028.66</v>
      </c>
      <c r="I208" s="190">
        <f>ROUND(H208*ФОТ!$E$3,1)</f>
        <v>11641.6</v>
      </c>
      <c r="J208" s="190">
        <f>ROUND(H208*ФОТ!$F$3,1)</f>
        <v>10437.299999999999</v>
      </c>
    </row>
    <row r="209" spans="1:10" ht="10.5" customHeight="1" x14ac:dyDescent="0.2">
      <c r="A209" s="100"/>
      <c r="B209" s="6"/>
      <c r="C209" s="62"/>
      <c r="D209" s="294"/>
      <c r="E209" s="62"/>
      <c r="F209" s="154"/>
      <c r="G209" s="39"/>
      <c r="H209" s="154"/>
      <c r="I209" s="202"/>
      <c r="J209" s="195"/>
    </row>
    <row r="210" spans="1:10" x14ac:dyDescent="0.2">
      <c r="A210" s="100" t="s">
        <v>27</v>
      </c>
      <c r="B210" s="6" t="s">
        <v>28</v>
      </c>
      <c r="C210" s="62" t="s">
        <v>2219</v>
      </c>
      <c r="D210" s="143" t="s">
        <v>2535</v>
      </c>
      <c r="E210" s="265">
        <f>VLOOKUP(D210,ФОТ!$B$3:$C$105,2,FALSE)</f>
        <v>188.36</v>
      </c>
      <c r="F210" s="154">
        <v>16</v>
      </c>
      <c r="G210" s="262">
        <f>ROUND(E210*F210,2)</f>
        <v>3013.76</v>
      </c>
      <c r="H210" s="220">
        <f>ROUND(G210*ФОТ!$D$3,2)</f>
        <v>8028.66</v>
      </c>
      <c r="I210" s="190">
        <f>ROUND(H210*ФОТ!$E$3,1)</f>
        <v>11641.6</v>
      </c>
      <c r="J210" s="190">
        <f>ROUND(H210*ФОТ!$F$3,1)</f>
        <v>10437.299999999999</v>
      </c>
    </row>
    <row r="211" spans="1:10" x14ac:dyDescent="0.2">
      <c r="A211" s="100"/>
      <c r="B211" s="6" t="s">
        <v>29</v>
      </c>
      <c r="C211" s="62"/>
      <c r="D211" s="294"/>
      <c r="E211" s="62"/>
      <c r="F211" s="154"/>
      <c r="G211" s="39"/>
      <c r="H211" s="154"/>
      <c r="I211" s="202"/>
      <c r="J211" s="195"/>
    </row>
    <row r="212" spans="1:10" x14ac:dyDescent="0.2">
      <c r="A212" s="100"/>
      <c r="B212" s="6"/>
      <c r="C212" s="62"/>
      <c r="D212" s="294"/>
      <c r="E212" s="62"/>
      <c r="F212" s="154"/>
      <c r="G212" s="39"/>
      <c r="H212" s="154"/>
      <c r="I212" s="202"/>
      <c r="J212" s="195"/>
    </row>
    <row r="213" spans="1:10" ht="15" customHeight="1" x14ac:dyDescent="0.2">
      <c r="A213" s="400" t="s">
        <v>1927</v>
      </c>
      <c r="B213" s="5"/>
      <c r="C213" s="62"/>
      <c r="D213" s="294"/>
      <c r="E213" s="62"/>
      <c r="F213" s="154"/>
      <c r="G213" s="39"/>
      <c r="H213" s="154"/>
      <c r="I213" s="202"/>
      <c r="J213" s="195"/>
    </row>
    <row r="214" spans="1:10" ht="21.75" customHeight="1" x14ac:dyDescent="0.2">
      <c r="A214" s="100" t="s">
        <v>1928</v>
      </c>
      <c r="B214" s="6" t="s">
        <v>3418</v>
      </c>
      <c r="C214" s="62" t="s">
        <v>2353</v>
      </c>
      <c r="D214" s="143" t="s">
        <v>2535</v>
      </c>
      <c r="E214" s="265">
        <f>VLOOKUP(D214,ФОТ!$B$3:$C$105,2,FALSE)</f>
        <v>188.36</v>
      </c>
      <c r="F214" s="154">
        <v>1</v>
      </c>
      <c r="G214" s="262">
        <f>ROUND(E214*F214,2)</f>
        <v>188.36</v>
      </c>
      <c r="H214" s="220">
        <f>ROUND(G214*ФОТ!$D$3,2)</f>
        <v>501.79</v>
      </c>
      <c r="I214" s="190">
        <f>ROUND(H214*ФОТ!$E$3,1)</f>
        <v>727.6</v>
      </c>
      <c r="J214" s="195"/>
    </row>
    <row r="215" spans="1:10" ht="9.75" customHeight="1" x14ac:dyDescent="0.2">
      <c r="A215" s="100"/>
      <c r="B215" s="6"/>
      <c r="C215" s="62"/>
      <c r="D215" s="294"/>
      <c r="E215" s="62"/>
      <c r="F215" s="154"/>
      <c r="G215" s="39"/>
      <c r="H215" s="154"/>
      <c r="I215" s="202"/>
      <c r="J215" s="195"/>
    </row>
    <row r="216" spans="1:10" x14ac:dyDescent="0.2">
      <c r="A216" s="100" t="s">
        <v>1929</v>
      </c>
      <c r="B216" s="6" t="s">
        <v>2355</v>
      </c>
      <c r="C216" s="62" t="s">
        <v>2219</v>
      </c>
      <c r="D216" s="143" t="s">
        <v>2535</v>
      </c>
      <c r="E216" s="265">
        <f>VLOOKUP(D216,ФОТ!$B$3:$C$105,2,FALSE)</f>
        <v>188.36</v>
      </c>
      <c r="F216" s="154">
        <v>4</v>
      </c>
      <c r="G216" s="262">
        <f>ROUND(E216*F216,2)</f>
        <v>753.44</v>
      </c>
      <c r="H216" s="220">
        <f>ROUND(G216*ФОТ!$D$3,2)</f>
        <v>2007.16</v>
      </c>
      <c r="I216" s="190">
        <f>ROUND(H216*ФОТ!$E$3,1)</f>
        <v>2910.4</v>
      </c>
      <c r="J216" s="195"/>
    </row>
    <row r="217" spans="1:10" ht="10.5" customHeight="1" x14ac:dyDescent="0.2">
      <c r="A217" s="100"/>
      <c r="B217" s="6"/>
      <c r="C217" s="62"/>
      <c r="D217" s="294"/>
      <c r="E217" s="62"/>
      <c r="F217" s="154"/>
      <c r="G217" s="39"/>
      <c r="H217" s="154"/>
      <c r="I217" s="202"/>
      <c r="J217" s="194"/>
    </row>
    <row r="218" spans="1:10" x14ac:dyDescent="0.2">
      <c r="A218" s="100" t="s">
        <v>1930</v>
      </c>
      <c r="B218" s="6" t="s">
        <v>2357</v>
      </c>
      <c r="C218" s="62" t="s">
        <v>2219</v>
      </c>
      <c r="D218" s="143" t="s">
        <v>2535</v>
      </c>
      <c r="E218" s="265">
        <f>VLOOKUP(D218,ФОТ!$B$3:$C$105,2,FALSE)</f>
        <v>188.36</v>
      </c>
      <c r="F218" s="154">
        <v>4</v>
      </c>
      <c r="G218" s="262">
        <f>ROUND(E218*F218,2)</f>
        <v>753.44</v>
      </c>
      <c r="H218" s="220">
        <f>ROUND(G218*ФОТ!$D$3,2)</f>
        <v>2007.16</v>
      </c>
      <c r="I218" s="190">
        <f>ROUND(H218*ФОТ!$E$3,1)</f>
        <v>2910.4</v>
      </c>
      <c r="J218" s="195"/>
    </row>
    <row r="219" spans="1:10" ht="10.5" customHeight="1" x14ac:dyDescent="0.2">
      <c r="A219" s="100"/>
      <c r="B219" s="6"/>
      <c r="C219" s="62"/>
      <c r="D219" s="294"/>
      <c r="E219" s="62"/>
      <c r="F219" s="154"/>
      <c r="G219" s="39"/>
      <c r="H219" s="154"/>
      <c r="I219" s="202"/>
      <c r="J219" s="224"/>
    </row>
    <row r="220" spans="1:10" x14ac:dyDescent="0.2">
      <c r="A220" s="100" t="s">
        <v>1931</v>
      </c>
      <c r="B220" s="6" t="s">
        <v>2359</v>
      </c>
      <c r="C220" s="62" t="s">
        <v>2219</v>
      </c>
      <c r="D220" s="143" t="s">
        <v>2535</v>
      </c>
      <c r="E220" s="265">
        <f>VLOOKUP(D220,ФОТ!$B$3:$C$105,2,FALSE)</f>
        <v>188.36</v>
      </c>
      <c r="F220" s="154">
        <v>24</v>
      </c>
      <c r="G220" s="262">
        <f>ROUND(E220*F220,2)</f>
        <v>4520.6400000000003</v>
      </c>
      <c r="H220" s="220">
        <f>ROUND(G220*ФОТ!$D$3,2)</f>
        <v>12042.98</v>
      </c>
      <c r="I220" s="190">
        <f>ROUND(H220*ФОТ!$E$3,1)</f>
        <v>17462.3</v>
      </c>
      <c r="J220" s="195"/>
    </row>
    <row r="221" spans="1:10" x14ac:dyDescent="0.2">
      <c r="A221" s="100"/>
      <c r="B221" s="6" t="s">
        <v>2360</v>
      </c>
      <c r="C221" s="62"/>
      <c r="D221" s="294"/>
      <c r="E221" s="62"/>
      <c r="F221" s="154"/>
      <c r="G221" s="39"/>
      <c r="H221" s="154"/>
      <c r="I221" s="202"/>
      <c r="J221" s="224"/>
    </row>
    <row r="222" spans="1:10" ht="9.75" customHeight="1" x14ac:dyDescent="0.2">
      <c r="A222" s="100"/>
      <c r="B222" s="6"/>
      <c r="C222" s="62"/>
      <c r="D222" s="294"/>
      <c r="E222" s="62"/>
      <c r="F222" s="154"/>
      <c r="G222" s="39"/>
      <c r="H222" s="154"/>
      <c r="I222" s="202"/>
      <c r="J222" s="224"/>
    </row>
    <row r="223" spans="1:10" x14ac:dyDescent="0.2">
      <c r="A223" s="100" t="s">
        <v>1932</v>
      </c>
      <c r="B223" s="57" t="s">
        <v>2362</v>
      </c>
      <c r="C223" s="62" t="s">
        <v>2219</v>
      </c>
      <c r="D223" s="294" t="s">
        <v>2538</v>
      </c>
      <c r="E223" s="265">
        <f>VLOOKUP(D223,ФОТ!$B$3:$C$105,2,FALSE)</f>
        <v>176.42</v>
      </c>
      <c r="F223" s="55">
        <v>8</v>
      </c>
      <c r="G223" s="262">
        <f>ROUND(E223*F223,2)</f>
        <v>1411.36</v>
      </c>
      <c r="H223" s="220">
        <f>ROUND(G223*ФОТ!$D$3,2)</f>
        <v>3759.86</v>
      </c>
      <c r="I223" s="190">
        <f>ROUND(H223*ФОТ!$E$3,1)</f>
        <v>5451.8</v>
      </c>
      <c r="J223" s="195"/>
    </row>
    <row r="224" spans="1:10" x14ac:dyDescent="0.2">
      <c r="A224" s="100"/>
      <c r="B224" s="6" t="s">
        <v>2363</v>
      </c>
      <c r="C224" s="62"/>
      <c r="D224" s="294"/>
      <c r="E224" s="62"/>
      <c r="F224" s="154"/>
      <c r="G224" s="39"/>
      <c r="H224" s="154"/>
      <c r="I224" s="202"/>
      <c r="J224" s="195"/>
    </row>
    <row r="225" spans="1:10" ht="9.75" customHeight="1" x14ac:dyDescent="0.2">
      <c r="A225" s="100"/>
      <c r="B225" s="6"/>
      <c r="C225" s="62"/>
      <c r="D225" s="294"/>
      <c r="E225" s="62"/>
      <c r="F225" s="154"/>
      <c r="G225" s="39"/>
      <c r="H225" s="154"/>
      <c r="I225" s="202"/>
      <c r="J225" s="195"/>
    </row>
    <row r="226" spans="1:10" x14ac:dyDescent="0.2">
      <c r="A226" s="100" t="s">
        <v>1933</v>
      </c>
      <c r="B226" s="6" t="s">
        <v>26</v>
      </c>
      <c r="C226" s="62" t="s">
        <v>2219</v>
      </c>
      <c r="D226" s="143" t="s">
        <v>2535</v>
      </c>
      <c r="E226" s="265">
        <f>VLOOKUP(D226,ФОТ!$B$3:$C$105,2,FALSE)</f>
        <v>188.36</v>
      </c>
      <c r="F226" s="154">
        <v>16</v>
      </c>
      <c r="G226" s="262">
        <f>ROUND(E226*F226,2)</f>
        <v>3013.76</v>
      </c>
      <c r="H226" s="220">
        <f>ROUND(G226*ФОТ!$D$3,2)</f>
        <v>8028.66</v>
      </c>
      <c r="I226" s="190">
        <f>ROUND(H226*ФОТ!$E$3,1)</f>
        <v>11641.6</v>
      </c>
      <c r="J226" s="195"/>
    </row>
    <row r="227" spans="1:10" ht="10.5" customHeight="1" x14ac:dyDescent="0.2">
      <c r="A227" s="100"/>
      <c r="B227" s="6"/>
      <c r="C227" s="62"/>
      <c r="D227" s="294"/>
      <c r="E227" s="62"/>
      <c r="F227" s="154"/>
      <c r="G227" s="39"/>
      <c r="H227" s="154"/>
      <c r="I227" s="202"/>
      <c r="J227" s="195"/>
    </row>
    <row r="228" spans="1:10" x14ac:dyDescent="0.2">
      <c r="A228" s="100" t="s">
        <v>1934</v>
      </c>
      <c r="B228" s="6" t="s">
        <v>28</v>
      </c>
      <c r="C228" s="62" t="s">
        <v>2219</v>
      </c>
      <c r="D228" s="143" t="s">
        <v>2535</v>
      </c>
      <c r="E228" s="265">
        <f>VLOOKUP(D228,ФОТ!$B$3:$C$105,2,FALSE)</f>
        <v>188.36</v>
      </c>
      <c r="F228" s="154">
        <v>32</v>
      </c>
      <c r="G228" s="262">
        <f>ROUND(E228*F228,2)</f>
        <v>6027.52</v>
      </c>
      <c r="H228" s="220">
        <f>ROUND(G228*ФОТ!$D$3,2)</f>
        <v>16057.31</v>
      </c>
      <c r="I228" s="190">
        <f>ROUND(H228*ФОТ!$E$3,1)</f>
        <v>23283.1</v>
      </c>
      <c r="J228" s="195"/>
    </row>
    <row r="229" spans="1:10" x14ac:dyDescent="0.2">
      <c r="A229" s="100"/>
      <c r="B229" s="6" t="s">
        <v>29</v>
      </c>
      <c r="C229" s="62"/>
      <c r="D229" s="294"/>
      <c r="E229" s="62"/>
      <c r="F229" s="154"/>
      <c r="G229" s="39"/>
      <c r="H229" s="154"/>
      <c r="I229" s="202"/>
      <c r="J229" s="195"/>
    </row>
    <row r="230" spans="1:10" ht="7.5" customHeight="1" x14ac:dyDescent="0.2">
      <c r="A230" s="146"/>
      <c r="B230" s="70"/>
      <c r="C230" s="49"/>
      <c r="D230" s="297"/>
      <c r="E230" s="49"/>
      <c r="F230" s="50"/>
      <c r="G230" s="215"/>
      <c r="H230" s="50"/>
      <c r="I230" s="209"/>
      <c r="J230" s="422"/>
    </row>
    <row r="231" spans="1:10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x14ac:dyDescent="0.2">
      <c r="A232" s="143"/>
      <c r="B232" s="335"/>
      <c r="C232" s="335"/>
      <c r="D232" s="335"/>
      <c r="E232" s="335"/>
      <c r="F232" s="335"/>
      <c r="G232" s="335"/>
      <c r="H232" s="335"/>
      <c r="I232" s="335"/>
      <c r="J232" s="335"/>
    </row>
    <row r="233" spans="1:10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x14ac:dyDescent="0.2">
      <c r="A234" s="6"/>
      <c r="B234" s="335"/>
      <c r="C234" s="335"/>
      <c r="D234" s="335"/>
      <c r="E234" s="335"/>
      <c r="F234" s="335"/>
      <c r="G234" s="335"/>
      <c r="H234" s="335"/>
      <c r="I234" s="335"/>
      <c r="J234" s="335"/>
    </row>
    <row r="235" spans="1:10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</row>
  </sheetData>
  <sheetProtection algorithmName="SHA-512" hashValue="KBcFmsLTo5lUfBMJOF0rF21fas1dLQC1N8m8ZagmrzuyfMITc8mb8SPYx3fS3suMxL1IQR5LgDthu7tEz8o7pg==" saltValue="DPD1yGHkqcBIo2QB5nFH9A==" spinCount="100000" sheet="1" formatCells="0" formatColumns="0" formatRows="0" insertColumns="0" insertRows="0" insertHyperlinks="0" deleteColumns="0" deleteRows="0" pivotTables="0"/>
  <mergeCells count="18">
    <mergeCell ref="I191:J191"/>
    <mergeCell ref="B68:J68"/>
    <mergeCell ref="B182:B183"/>
    <mergeCell ref="A185:A186"/>
    <mergeCell ref="B185:B186"/>
    <mergeCell ref="C185:C186"/>
    <mergeCell ref="C179:C180"/>
    <mergeCell ref="A182:A183"/>
    <mergeCell ref="C182:C183"/>
    <mergeCell ref="B179:B180"/>
    <mergeCell ref="A179:A180"/>
    <mergeCell ref="I6:J6"/>
    <mergeCell ref="I72:J72"/>
    <mergeCell ref="I142:J142"/>
    <mergeCell ref="B176:B177"/>
    <mergeCell ref="A66:J66"/>
    <mergeCell ref="A176:A177"/>
    <mergeCell ref="C176:C177"/>
  </mergeCells>
  <phoneticPr fontId="22" type="noConversion"/>
  <printOptions horizontalCentered="1"/>
  <pageMargins left="0.17" right="0.19685039370078741" top="0.35" bottom="0.17" header="0.31496062992125984" footer="0.31496062992125984"/>
  <pageSetup paperSize="9" scale="95" firstPageNumber="83" orientation="landscape" blackAndWhite="1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14</vt:i4>
      </vt:variant>
    </vt:vector>
  </HeadingPairs>
  <TitlesOfParts>
    <vt:vector size="29" baseType="lpstr">
      <vt:lpstr>ФОТ</vt:lpstr>
      <vt:lpstr>Разд1</vt:lpstr>
      <vt:lpstr>Разд2</vt:lpstr>
      <vt:lpstr>Разд3</vt:lpstr>
      <vt:lpstr>Разд4</vt:lpstr>
      <vt:lpstr>Разд5</vt:lpstr>
      <vt:lpstr>Разд6</vt:lpstr>
      <vt:lpstr>Разд7</vt:lpstr>
      <vt:lpstr>Разд8</vt:lpstr>
      <vt:lpstr>Разд9</vt:lpstr>
      <vt:lpstr>Разд10</vt:lpstr>
      <vt:lpstr>Разд11</vt:lpstr>
      <vt:lpstr>Разд12</vt:lpstr>
      <vt:lpstr>Разд13</vt:lpstr>
      <vt:lpstr>Разд14</vt:lpstr>
      <vt:lpstr>Разд1!Заголовки_для_печати</vt:lpstr>
      <vt:lpstr>Разд10!Заголовки_для_печати</vt:lpstr>
      <vt:lpstr>Разд11!Заголовки_для_печати</vt:lpstr>
      <vt:lpstr>Разд2!Заголовки_для_печати</vt:lpstr>
      <vt:lpstr>Разд3!Заголовки_для_печати</vt:lpstr>
      <vt:lpstr>Разд4!Заголовки_для_печати</vt:lpstr>
      <vt:lpstr>Разд5!Заголовки_для_печати</vt:lpstr>
      <vt:lpstr>Разд6!Заголовки_для_печати</vt:lpstr>
      <vt:lpstr>Разд7!Заголовки_для_печати</vt:lpstr>
      <vt:lpstr>Разд8!Заголовки_для_печати</vt:lpstr>
      <vt:lpstr>Разд9!Заголовки_для_печати</vt:lpstr>
      <vt:lpstr>Разд11!Область_печати</vt:lpstr>
      <vt:lpstr>Разд5!Область_печати</vt:lpstr>
      <vt:lpstr>Разд9!Область_печати</vt:lpstr>
    </vt:vector>
  </TitlesOfParts>
  <Company>Oblgaz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Feo3</dc:creator>
  <cp:lastModifiedBy>Оксана Салихова</cp:lastModifiedBy>
  <cp:lastPrinted>2023-08-22T09:43:21Z</cp:lastPrinted>
  <dcterms:created xsi:type="dcterms:W3CDTF">2002-04-04T13:38:04Z</dcterms:created>
  <dcterms:modified xsi:type="dcterms:W3CDTF">2023-09-12T05:47:30Z</dcterms:modified>
</cp:coreProperties>
</file>